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huffm2.WOLFTECH\Desktop\"/>
    </mc:Choice>
  </mc:AlternateContent>
  <xr:revisionPtr revIDLastSave="0" documentId="8_{8AF7EAED-1D6B-435C-9028-88A713C584B1}" xr6:coauthVersionLast="47" xr6:coauthVersionMax="47" xr10:uidLastSave="{00000000-0000-0000-0000-000000000000}"/>
  <bookViews>
    <workbookView xWindow="-98" yWindow="-98" windowWidth="20715" windowHeight="13276" xr2:uid="{48697F96-E71F-4680-AC45-251E8D7777B8}"/>
  </bookViews>
  <sheets>
    <sheet name="Tobacco Budgets" sheetId="1" r:id="rId1"/>
    <sheet name="Machinery and Mach Labor Sample" sheetId="3" r:id="rId2"/>
    <sheet name="Pest-Sucker Control Sample" sheetId="2" r:id="rId3"/>
  </sheets>
  <externalReferences>
    <externalReference r:id="rId4"/>
  </externalReferences>
  <definedNames>
    <definedName name="Chem_P">[1]Chemicals!$A$7:$J$302</definedName>
    <definedName name="Mach_Costs">[1]Machinery!$A$7:$M$292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31" i="1"/>
  <c r="O39" i="1"/>
  <c r="O31" i="1"/>
  <c r="G31" i="1"/>
  <c r="G39" i="1"/>
  <c r="W8" i="1"/>
  <c r="W7" i="1"/>
  <c r="W6" i="1"/>
  <c r="W5" i="1"/>
  <c r="W9" i="1" s="1"/>
  <c r="O8" i="1"/>
  <c r="O7" i="1"/>
  <c r="O6" i="1"/>
  <c r="O5" i="1"/>
  <c r="O9" i="1" s="1"/>
  <c r="G6" i="1"/>
  <c r="G7" i="1"/>
  <c r="G8" i="1"/>
  <c r="G5" i="1"/>
  <c r="G9" i="1"/>
  <c r="U29" i="1"/>
  <c r="M29" i="1"/>
  <c r="E29" i="1"/>
  <c r="D32" i="2"/>
  <c r="W37" i="1"/>
  <c r="W33" i="1"/>
  <c r="W34" i="1"/>
  <c r="W35" i="1"/>
  <c r="W36" i="1"/>
  <c r="W32" i="1"/>
  <c r="V32" i="1"/>
  <c r="V25" i="1"/>
  <c r="D46" i="3"/>
  <c r="D45" i="3"/>
  <c r="D44" i="3"/>
  <c r="W11" i="1"/>
  <c r="W12" i="1"/>
  <c r="W13" i="1"/>
  <c r="W14" i="1"/>
  <c r="W17" i="1"/>
  <c r="W18" i="1"/>
  <c r="W19" i="1"/>
  <c r="W20" i="1"/>
  <c r="W21" i="1"/>
  <c r="W22" i="1"/>
  <c r="W23" i="1"/>
  <c r="W24" i="1"/>
  <c r="W25" i="1"/>
  <c r="W26" i="1"/>
  <c r="W27" i="1"/>
  <c r="W28" i="1"/>
  <c r="W10" i="1"/>
  <c r="O11" i="1"/>
  <c r="O12" i="1"/>
  <c r="O13" i="1"/>
  <c r="O14" i="1"/>
  <c r="O17" i="1"/>
  <c r="O18" i="1"/>
  <c r="O19" i="1"/>
  <c r="O20" i="1"/>
  <c r="O21" i="1"/>
  <c r="O22" i="1"/>
  <c r="O23" i="1"/>
  <c r="O24" i="1"/>
  <c r="O25" i="1"/>
  <c r="O26" i="1"/>
  <c r="O27" i="1"/>
  <c r="O28" i="1"/>
  <c r="O10" i="1"/>
  <c r="G37" i="1"/>
  <c r="G33" i="1"/>
  <c r="G34" i="1"/>
  <c r="G35" i="1"/>
  <c r="G36" i="1"/>
  <c r="G32" i="1"/>
  <c r="G27" i="1"/>
  <c r="G28" i="1"/>
  <c r="G25" i="1"/>
  <c r="G26" i="1"/>
  <c r="G24" i="1"/>
  <c r="G23" i="1"/>
  <c r="G22" i="1"/>
  <c r="G21" i="1"/>
  <c r="G20" i="1"/>
  <c r="G19" i="1"/>
  <c r="G18" i="1"/>
  <c r="G15" i="1"/>
  <c r="G14" i="1"/>
  <c r="G13" i="1"/>
  <c r="G12" i="1"/>
  <c r="G11" i="1"/>
  <c r="G10" i="1"/>
  <c r="D33" i="2"/>
  <c r="N15" i="1" s="1"/>
  <c r="O15" i="1" s="1"/>
  <c r="D31" i="2"/>
  <c r="V16" i="1" s="1"/>
  <c r="W16" i="1" s="1"/>
  <c r="F16" i="1" l="1"/>
  <c r="G16" i="1" s="1"/>
  <c r="N16" i="1"/>
  <c r="O16" i="1" s="1"/>
  <c r="V15" i="1"/>
  <c r="W15" i="1" s="1"/>
  <c r="W29" i="1" s="1"/>
  <c r="F17" i="1"/>
  <c r="G17" i="1" s="1"/>
  <c r="G29" i="1" l="1"/>
  <c r="G30" i="1" s="1"/>
  <c r="G38" i="1" s="1"/>
  <c r="W30" i="1"/>
  <c r="W38" i="1" s="1"/>
  <c r="O29" i="1"/>
  <c r="O30" i="1" s="1"/>
</calcChain>
</file>

<file path=xl/sharedStrings.xml><?xml version="1.0" encoding="utf-8"?>
<sst xmlns="http://schemas.openxmlformats.org/spreadsheetml/2006/main" count="330" uniqueCount="139">
  <si>
    <t>Budget Category</t>
  </si>
  <si>
    <t>Budget Item</t>
  </si>
  <si>
    <t>Unit</t>
  </si>
  <si>
    <t>Quantity</t>
  </si>
  <si>
    <t>Price or</t>
  </si>
  <si>
    <t>Cost/Unit</t>
  </si>
  <si>
    <t>Total Per</t>
  </si>
  <si>
    <t>Acre</t>
  </si>
  <si>
    <t>Your Farm</t>
  </si>
  <si>
    <t>1. GROSS RECEIPTS</t>
  </si>
  <si>
    <t>Stalk position</t>
  </si>
  <si>
    <t>Yield</t>
  </si>
  <si>
    <t>Price/lb.</t>
  </si>
  <si>
    <t>Lugs</t>
  </si>
  <si>
    <t>lb.</t>
  </si>
  <si>
    <t>Cutter</t>
  </si>
  <si>
    <t>Leaf</t>
  </si>
  <si>
    <t>Tips</t>
  </si>
  <si>
    <t>Total receipts:</t>
  </si>
  <si>
    <t>2. VARIABLE COSTS</t>
  </si>
  <si>
    <t>Plants (greenhouse)</t>
  </si>
  <si>
    <t>thou</t>
  </si>
  <si>
    <t>Multipurpose fumigation</t>
  </si>
  <si>
    <t>gal</t>
  </si>
  <si>
    <t>Fertilizer, 9-45-15 Transplant Starter</t>
  </si>
  <si>
    <t>lbs.</t>
  </si>
  <si>
    <t>Fertilizer, 0-0-50 Potassium Sulfate</t>
  </si>
  <si>
    <t>cwt</t>
  </si>
  <si>
    <t>30% Nitrogen Solution</t>
  </si>
  <si>
    <t>Lime (prorated)</t>
  </si>
  <si>
    <t>ton</t>
  </si>
  <si>
    <t>Pest Control*</t>
  </si>
  <si>
    <t>acre</t>
  </si>
  <si>
    <t>Sucker Control</t>
  </si>
  <si>
    <t>Scouting</t>
  </si>
  <si>
    <t>Hauling</t>
  </si>
  <si>
    <t>Cover crop</t>
  </si>
  <si>
    <t>Curing fuel</t>
  </si>
  <si>
    <t>Electricity</t>
  </si>
  <si>
    <t>kwh</t>
  </si>
  <si>
    <t>Crop insurance*</t>
  </si>
  <si>
    <t>Baling supplies</t>
  </si>
  <si>
    <t>Tractor/Machinery</t>
  </si>
  <si>
    <t>Labor, pre-harvest</t>
  </si>
  <si>
    <t>hrs.</t>
  </si>
  <si>
    <t>Labor, harvest/baling</t>
  </si>
  <si>
    <t>Labor, postharvest</t>
  </si>
  <si>
    <t>Interest on op. cap.</t>
  </si>
  <si>
    <t>$</t>
  </si>
  <si>
    <t>Total variable costs:</t>
  </si>
  <si>
    <t>3. INCOME ABOVE VARIABLE COSTS</t>
  </si>
  <si>
    <t>4. FIXED COSTS</t>
  </si>
  <si>
    <t>Bulk barn</t>
  </si>
  <si>
    <t>Tobacco box loading sys.</t>
  </si>
  <si>
    <t>Baler</t>
  </si>
  <si>
    <t>H2A Overhead</t>
  </si>
  <si>
    <t>Total fixed costs:</t>
  </si>
  <si>
    <t>5. TOTAL COSTS</t>
  </si>
  <si>
    <t>6. NET RETURNS TO LAND, RISK, AND MANAGEMENT</t>
  </si>
  <si>
    <t>Table 1-1. Flue-cured tobacco—machine harvest—eastern North Carolina</t>
  </si>
  <si>
    <t>Fertilizer, 6-6-18</t>
  </si>
  <si>
    <t>Fertilizer, 15.5-0-0</t>
  </si>
  <si>
    <t>Irrigation</t>
  </si>
  <si>
    <t>cycle</t>
  </si>
  <si>
    <t>Interest on op. capital</t>
  </si>
  <si>
    <t xml:space="preserve">Table 1-2. Flue-cured tobacco—machine harvest—piedmont North Carolina: </t>
  </si>
  <si>
    <t>Total Per Acre</t>
  </si>
  <si>
    <t>Tractor/machinery</t>
  </si>
  <si>
    <t xml:space="preserve">Table 1-3. Flue-cured tobacco—hand harvest—piedmont North Carolina: </t>
  </si>
  <si>
    <t xml:space="preserve">                        CHEMICAL USE ASSUMPTIONS FOR MACHINE HARVEST TOBACCO</t>
  </si>
  <si>
    <t xml:space="preserve"> PRICE OR</t>
  </si>
  <si>
    <t>TOTAL</t>
  </si>
  <si>
    <t/>
  </si>
  <si>
    <t>UNIT</t>
  </si>
  <si>
    <t>QUANTITY</t>
  </si>
  <si>
    <t>COST/UNIT</t>
  </si>
  <si>
    <t>PER ACRE</t>
  </si>
  <si>
    <t>MONTH</t>
  </si>
  <si>
    <t>HERBICIDES:</t>
  </si>
  <si>
    <t>MAR</t>
  </si>
  <si>
    <t>SUCKER CONTROL:</t>
  </si>
  <si>
    <t>JUL</t>
  </si>
  <si>
    <t>INSECTICIDES:</t>
  </si>
  <si>
    <t>APRIL</t>
  </si>
  <si>
    <t>JUL/AUG</t>
  </si>
  <si>
    <t>FUNGICIDES:*</t>
  </si>
  <si>
    <t>JUNE</t>
  </si>
  <si>
    <t xml:space="preserve">    TOTAL:</t>
  </si>
  <si>
    <t>clomazone (Command)</t>
  </si>
  <si>
    <t>PT</t>
  </si>
  <si>
    <t>Sulfentrazone (Spartan)</t>
  </si>
  <si>
    <t>OZ</t>
  </si>
  <si>
    <t>napropamide (Devrinol)</t>
  </si>
  <si>
    <t>QT</t>
  </si>
  <si>
    <t>octanol and 1 decanol (Sucker Plucker)</t>
  </si>
  <si>
    <t>GAL</t>
  </si>
  <si>
    <t>Prime +</t>
  </si>
  <si>
    <t>maleic hydrazide (Royal)</t>
  </si>
  <si>
    <t>imidacloprid (Admire Pro)</t>
  </si>
  <si>
    <t>spinosad (Blackhawk)</t>
  </si>
  <si>
    <t>indoxacarb (Steward)</t>
  </si>
  <si>
    <t>mefenoxam (Ordondis Gold)</t>
  </si>
  <si>
    <t>Sucker Control Total</t>
  </si>
  <si>
    <t>Surfactant Cost Total</t>
  </si>
  <si>
    <t>Pest Control Total + Surfactant</t>
  </si>
  <si>
    <t>TOBACCO - MACHINE HARVEST EAST</t>
  </si>
  <si>
    <t>PER ACRE MACHINERY AND LABOR REQUIREMENTS FOR MACHINE HARVEST TOBACCO</t>
  </si>
  <si>
    <t xml:space="preserve">   OPERATION    </t>
  </si>
  <si>
    <t>TIMES</t>
  </si>
  <si>
    <t>MACHINE</t>
  </si>
  <si>
    <t>VARIABLE</t>
  </si>
  <si>
    <t xml:space="preserve">  FIXED</t>
  </si>
  <si>
    <t>OVER</t>
  </si>
  <si>
    <t xml:space="preserve"> HOURS</t>
  </si>
  <si>
    <t>COSTS</t>
  </si>
  <si>
    <t>11,3</t>
  </si>
  <si>
    <t>4,5</t>
  </si>
  <si>
    <t>5 thru 8</t>
  </si>
  <si>
    <t>PRE-HARVEST TOTAL</t>
  </si>
  <si>
    <t>7,8,9</t>
  </si>
  <si>
    <t>PER-ACRE HARVEST TOTAL</t>
  </si>
  <si>
    <t>PER ACRE TOTALS FOR</t>
  </si>
  <si>
    <t>SELECTED OPERATIONS</t>
  </si>
  <si>
    <t>HEAVY DISK 20'</t>
  </si>
  <si>
    <t>FUMIGATION UNIT</t>
  </si>
  <si>
    <t>TOBACCO BEDDER 4-ROW</t>
  </si>
  <si>
    <t>TOBACCO BED SHAPER 4-ROW</t>
  </si>
  <si>
    <t>TOBACCO TRANSPLANTER 4-ROW</t>
  </si>
  <si>
    <t>CULTIVATOR 4-ROW</t>
  </si>
  <si>
    <t>HIBOY 90'</t>
  </si>
  <si>
    <t>TOBACCO TRAILER</t>
  </si>
  <si>
    <t>BUSHHOG 14'</t>
  </si>
  <si>
    <t>Hand Harvest Variable Total</t>
  </si>
  <si>
    <t>Hand Harvest Fixed Total</t>
  </si>
  <si>
    <t>Hand Harvest Machine Labor Total</t>
  </si>
  <si>
    <t>**Note: Hand Harvest does not utilize Tobacco Combine</t>
  </si>
  <si>
    <t>**TOBACCO COMBINE 2-ROW</t>
  </si>
  <si>
    <t>* LABOR</t>
  </si>
  <si>
    <t>*Note: We assume equipment labor is owner/operator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</si>
</sst>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color rgb="FF000000"/>
      <name val="Univers LT Std 47 Cn Lt"/>
      <family val="2"/>
    </font>
    <font>
      <b/>
      <sz val="7.5"/>
      <name val="Univers LT Std 47 Cn Lt"/>
      <family val="2"/>
    </font>
    <font>
      <sz val="7.5"/>
      <color rgb="FF000000"/>
      <name val="Univers LT Std 47 Cn Lt"/>
      <family val="2"/>
    </font>
    <font>
      <sz val="12"/>
      <name val="Univers LT Std 47 Cn Lt"/>
      <family val="2"/>
    </font>
    <font>
      <i/>
      <sz val="7.5"/>
      <color rgb="FF000000"/>
      <name val="Univers LT Std 47 Cn Lt"/>
      <family val="2"/>
    </font>
    <font>
      <sz val="11"/>
      <color theme="1"/>
      <name val="Univers LT Std 47 Cn Lt"/>
      <family val="2"/>
    </font>
    <font>
      <i/>
      <sz val="7.5"/>
      <color rgb="FF000000"/>
      <name val="Univers LT Std 57 Cn"/>
      <family val="2"/>
    </font>
    <font>
      <b/>
      <sz val="12"/>
      <color rgb="FFFFFFFF"/>
      <name val="Univers LT Std 47 Cn Lt"/>
      <family val="2"/>
    </font>
    <font>
      <sz val="12"/>
      <color rgb="FFFFFFFF"/>
      <name val="Univers LT Std 47 Cn Lt"/>
      <family val="2"/>
    </font>
    <font>
      <b/>
      <sz val="12"/>
      <color indexed="8"/>
      <name val="Univers LT Std 47 Cn Lt"/>
      <family val="2"/>
    </font>
    <font>
      <b/>
      <sz val="11"/>
      <color theme="1"/>
      <name val="Univers LT Std 47 Cn Lt"/>
      <family val="2"/>
    </font>
    <font>
      <b/>
      <sz val="8"/>
      <color indexed="8"/>
      <name val="Univers LT Std 47 Cn Lt"/>
      <family val="2"/>
    </font>
    <font>
      <b/>
      <sz val="12"/>
      <color indexed="12"/>
      <name val="Univers LT Std 47 Cn Lt"/>
      <family val="2"/>
    </font>
    <font>
      <b/>
      <sz val="10"/>
      <color indexed="8"/>
      <name val="Univers LT Std 47 Cn Lt"/>
      <family val="2"/>
    </font>
    <font>
      <b/>
      <sz val="11"/>
      <color indexed="8"/>
      <name val="Univers LT Std 47 Cn Lt"/>
      <family val="2"/>
    </font>
    <font>
      <b/>
      <sz val="12"/>
      <color theme="0"/>
      <name val="Univers LT Std 47 Cn Lt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8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/>
    <xf numFmtId="0" fontId="9" fillId="0" borderId="6" xfId="0" applyFont="1" applyBorder="1" applyAlignment="1">
      <alignment vertical="center" wrapText="1"/>
    </xf>
    <xf numFmtId="8" fontId="5" fillId="0" borderId="6" xfId="0" applyNumberFormat="1" applyFont="1" applyBorder="1" applyAlignment="1" applyProtection="1">
      <alignment horizontal="center" vertical="center" wrapText="1"/>
      <protection locked="0" hidden="1"/>
    </xf>
    <xf numFmtId="165" fontId="5" fillId="0" borderId="6" xfId="0" applyNumberFormat="1" applyFont="1" applyBorder="1" applyAlignment="1">
      <alignment horizontal="center" vertical="center" wrapText="1"/>
    </xf>
    <xf numFmtId="2" fontId="10" fillId="2" borderId="0" xfId="0" applyNumberFormat="1" applyFont="1" applyFill="1"/>
    <xf numFmtId="2" fontId="11" fillId="2" borderId="0" xfId="0" applyNumberFormat="1" applyFont="1" applyFill="1" applyProtection="1">
      <protection locked="0"/>
    </xf>
    <xf numFmtId="164" fontId="11" fillId="2" borderId="0" xfId="0" applyNumberFormat="1" applyFont="1" applyFill="1" applyAlignment="1" applyProtection="1">
      <alignment horizontal="center"/>
      <protection locked="0"/>
    </xf>
    <xf numFmtId="2" fontId="12" fillId="0" borderId="21" xfId="0" applyNumberFormat="1" applyFont="1" applyBorder="1" applyAlignment="1" applyProtection="1">
      <alignment horizontal="left"/>
      <protection locked="0"/>
    </xf>
    <xf numFmtId="0" fontId="11" fillId="2" borderId="12" xfId="0" applyFont="1" applyFill="1" applyBorder="1"/>
    <xf numFmtId="2" fontId="10" fillId="2" borderId="13" xfId="0" applyNumberFormat="1" applyFont="1" applyFill="1" applyBorder="1" applyProtection="1">
      <protection locked="0"/>
    </xf>
    <xf numFmtId="2" fontId="11" fillId="2" borderId="13" xfId="0" applyNumberFormat="1" applyFont="1" applyFill="1" applyBorder="1" applyProtection="1">
      <protection locked="0"/>
    </xf>
    <xf numFmtId="164" fontId="11" fillId="2" borderId="13" xfId="0" applyNumberFormat="1" applyFont="1" applyFill="1" applyBorder="1" applyAlignment="1" applyProtection="1">
      <alignment horizontal="center"/>
      <protection locked="0"/>
    </xf>
    <xf numFmtId="2" fontId="11" fillId="2" borderId="14" xfId="0" applyNumberFormat="1" applyFont="1" applyFill="1" applyBorder="1" applyProtection="1">
      <protection locked="0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Protection="1">
      <protection locked="0" hidden="1"/>
    </xf>
    <xf numFmtId="164" fontId="13" fillId="0" borderId="0" xfId="0" applyNumberFormat="1" applyFont="1" applyProtection="1">
      <protection locked="0" hidden="1"/>
    </xf>
    <xf numFmtId="0" fontId="13" fillId="0" borderId="12" xfId="0" applyFont="1" applyBorder="1"/>
    <xf numFmtId="2" fontId="12" fillId="0" borderId="13" xfId="0" applyNumberFormat="1" applyFont="1" applyBorder="1" applyProtection="1">
      <protection locked="0"/>
    </xf>
    <xf numFmtId="0" fontId="12" fillId="0" borderId="13" xfId="0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2" fontId="12" fillId="0" borderId="15" xfId="0" applyNumberFormat="1" applyFont="1" applyBorder="1"/>
    <xf numFmtId="2" fontId="12" fillId="0" borderId="16" xfId="0" applyNumberFormat="1" applyFont="1" applyBorder="1" applyProtection="1">
      <protection locked="0"/>
    </xf>
    <xf numFmtId="1" fontId="12" fillId="0" borderId="16" xfId="0" applyNumberFormat="1" applyFont="1" applyBorder="1"/>
    <xf numFmtId="0" fontId="12" fillId="0" borderId="16" xfId="0" applyFont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3" fillId="0" borderId="18" xfId="0" applyFont="1" applyBorder="1"/>
    <xf numFmtId="2" fontId="12" fillId="0" borderId="0" xfId="0" applyNumberFormat="1" applyFont="1" applyProtection="1">
      <protection locked="0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19" xfId="0" applyFont="1" applyBorder="1" applyAlignment="1">
      <alignment horizontal="right"/>
    </xf>
    <xf numFmtId="2" fontId="12" fillId="0" borderId="18" xfId="0" applyNumberFormat="1" applyFont="1" applyBorder="1"/>
    <xf numFmtId="0" fontId="14" fillId="0" borderId="18" xfId="0" applyFont="1" applyBorder="1"/>
    <xf numFmtId="164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164" fontId="12" fillId="0" borderId="0" xfId="0" applyNumberFormat="1" applyFont="1" applyAlignment="1" applyProtection="1">
      <alignment horizontal="right"/>
      <protection locked="0"/>
    </xf>
    <xf numFmtId="0" fontId="15" fillId="0" borderId="19" xfId="0" applyFont="1" applyBorder="1" applyAlignment="1">
      <alignment horizontal="right"/>
    </xf>
    <xf numFmtId="0" fontId="12" fillId="0" borderId="18" xfId="0" applyFont="1" applyBorder="1"/>
    <xf numFmtId="0" fontId="12" fillId="0" borderId="0" xfId="0" applyFont="1" applyProtection="1">
      <protection locked="0"/>
    </xf>
    <xf numFmtId="2" fontId="12" fillId="0" borderId="0" xfId="0" applyNumberFormat="1" applyFont="1" applyAlignment="1">
      <alignment horizontal="left"/>
    </xf>
    <xf numFmtId="0" fontId="13" fillId="0" borderId="15" xfId="0" applyFont="1" applyBorder="1"/>
    <xf numFmtId="2" fontId="12" fillId="0" borderId="16" xfId="0" applyNumberFormat="1" applyFont="1" applyBorder="1"/>
    <xf numFmtId="0" fontId="16" fillId="0" borderId="18" xfId="0" applyFont="1" applyBorder="1"/>
    <xf numFmtId="2" fontId="12" fillId="0" borderId="0" xfId="0" applyNumberFormat="1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20" xfId="0" applyFont="1" applyBorder="1"/>
    <xf numFmtId="2" fontId="12" fillId="0" borderId="21" xfId="0" applyNumberFormat="1" applyFont="1" applyBorder="1" applyProtection="1">
      <protection locked="0"/>
    </xf>
    <xf numFmtId="164" fontId="12" fillId="0" borderId="21" xfId="0" applyNumberFormat="1" applyFont="1" applyBorder="1" applyAlignment="1" applyProtection="1">
      <alignment horizontal="center"/>
      <protection locked="0"/>
    </xf>
    <xf numFmtId="0" fontId="13" fillId="0" borderId="22" xfId="0" applyFont="1" applyBorder="1"/>
    <xf numFmtId="2" fontId="12" fillId="0" borderId="20" xfId="0" applyNumberFormat="1" applyFont="1" applyBorder="1" applyProtection="1">
      <protection locked="0"/>
    </xf>
    <xf numFmtId="2" fontId="12" fillId="0" borderId="22" xfId="0" applyNumberFormat="1" applyFont="1" applyBorder="1" applyAlignment="1" applyProtection="1">
      <alignment horizontal="left"/>
      <protection locked="0"/>
    </xf>
    <xf numFmtId="0" fontId="17" fillId="0" borderId="18" xfId="0" applyFont="1" applyBorder="1"/>
    <xf numFmtId="1" fontId="15" fillId="0" borderId="1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2" fontId="12" fillId="0" borderId="18" xfId="0" applyNumberFormat="1" applyFont="1" applyBorder="1" applyProtection="1">
      <protection locked="0"/>
    </xf>
    <xf numFmtId="2" fontId="15" fillId="0" borderId="0" xfId="0" applyNumberFormat="1" applyFont="1" applyAlignment="1" applyProtection="1">
      <alignment horizontal="right"/>
      <protection locked="0"/>
    </xf>
    <xf numFmtId="2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2" fontId="12" fillId="0" borderId="19" xfId="0" applyNumberFormat="1" applyFont="1" applyBorder="1" applyAlignment="1" applyProtection="1">
      <alignment horizontal="right"/>
      <protection locked="0"/>
    </xf>
    <xf numFmtId="0" fontId="13" fillId="0" borderId="20" xfId="0" applyFont="1" applyBorder="1"/>
    <xf numFmtId="0" fontId="12" fillId="0" borderId="21" xfId="0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9" fillId="0" borderId="0" xfId="0" applyFont="1" applyFill="1"/>
    <xf numFmtId="164" fontId="1" fillId="0" borderId="0" xfId="0" applyNumberFormat="1" applyFont="1"/>
    <xf numFmtId="2" fontId="1" fillId="0" borderId="0" xfId="0" applyNumberFormat="1" applyFont="1"/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8" fontId="5" fillId="0" borderId="2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8" fontId="3" fillId="0" borderId="23" xfId="0" applyNumberFormat="1" applyFont="1" applyBorder="1" applyAlignment="1">
      <alignment vertical="center" wrapText="1"/>
    </xf>
    <xf numFmtId="8" fontId="3" fillId="0" borderId="24" xfId="0" applyNumberFormat="1" applyFont="1" applyBorder="1" applyAlignment="1">
      <alignment horizontal="center" vertical="center" wrapText="1"/>
    </xf>
    <xf numFmtId="8" fontId="3" fillId="0" borderId="23" xfId="0" applyNumberFormat="1" applyFont="1" applyBorder="1" applyAlignment="1">
      <alignment vertical="center"/>
    </xf>
    <xf numFmtId="0" fontId="18" fillId="3" borderId="8" xfId="0" applyFont="1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Budgets%202022/Tobmach-2022-E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bmach"/>
      <sheetName val="Chemicals"/>
      <sheetName val="Machinery"/>
      <sheetName val="Seed"/>
      <sheetName val="Rates"/>
      <sheetName val="Mach Info"/>
    </sheetNames>
    <sheetDataSet>
      <sheetData sheetId="0"/>
      <sheetData sheetId="1">
        <row r="7">
          <cell r="A7">
            <v>1</v>
          </cell>
          <cell r="B7" t="str">
            <v>HERBICIDE</v>
          </cell>
          <cell r="C7" t="str">
            <v>2, 4-D AMINE</v>
          </cell>
          <cell r="E7" t="str">
            <v>GAL</v>
          </cell>
          <cell r="F7" t="str">
            <v>PT</v>
          </cell>
          <cell r="G7">
            <v>27.195</v>
          </cell>
          <cell r="H7">
            <v>18.13</v>
          </cell>
          <cell r="I7">
            <v>22.66</v>
          </cell>
          <cell r="J7" t="str">
            <v>2,4-D</v>
          </cell>
        </row>
        <row r="8">
          <cell r="A8">
            <v>2</v>
          </cell>
          <cell r="B8" t="str">
            <v>HERBICIDE</v>
          </cell>
          <cell r="C8" t="str">
            <v>2, 4-DB 200</v>
          </cell>
          <cell r="E8" t="str">
            <v>GAL</v>
          </cell>
          <cell r="F8" t="str">
            <v>PT</v>
          </cell>
          <cell r="G8">
            <v>42</v>
          </cell>
          <cell r="H8">
            <v>28</v>
          </cell>
          <cell r="I8">
            <v>35</v>
          </cell>
          <cell r="J8" t="str">
            <v>2, 4-DB</v>
          </cell>
        </row>
        <row r="9">
          <cell r="A9">
            <v>3</v>
          </cell>
          <cell r="B9" t="str">
            <v>FUNGICIDE</v>
          </cell>
          <cell r="C9" t="str">
            <v>ABOUND FL</v>
          </cell>
          <cell r="D9" t="str">
            <v>SYNGENTA</v>
          </cell>
          <cell r="E9" t="str">
            <v>GAL</v>
          </cell>
          <cell r="F9" t="str">
            <v>OZ</v>
          </cell>
          <cell r="G9">
            <v>337.5</v>
          </cell>
          <cell r="H9">
            <v>225</v>
          </cell>
          <cell r="I9">
            <v>281.25</v>
          </cell>
          <cell r="J9" t="str">
            <v>azoxystrobin (Abound)</v>
          </cell>
        </row>
        <row r="10">
          <cell r="A10">
            <v>4</v>
          </cell>
          <cell r="B10" t="str">
            <v>BACTERICIDE</v>
          </cell>
          <cell r="C10" t="str">
            <v>AG STREP (MYCIN)</v>
          </cell>
          <cell r="E10" t="str">
            <v xml:space="preserve">LB </v>
          </cell>
          <cell r="G10">
            <v>21.6</v>
          </cell>
          <cell r="H10">
            <v>14.4</v>
          </cell>
          <cell r="I10">
            <v>18</v>
          </cell>
          <cell r="J10" t="str">
            <v>streptomycin (Ag Strep)</v>
          </cell>
        </row>
        <row r="11">
          <cell r="A11">
            <v>5</v>
          </cell>
          <cell r="B11" t="str">
            <v>FUNGICIDE</v>
          </cell>
          <cell r="C11" t="str">
            <v>ALIETTE</v>
          </cell>
          <cell r="E11" t="str">
            <v>LB</v>
          </cell>
          <cell r="G11">
            <v>18.09</v>
          </cell>
          <cell r="H11">
            <v>12.06</v>
          </cell>
          <cell r="I11">
            <v>15.08</v>
          </cell>
          <cell r="J11" t="str">
            <v>al tris phosphonate (Aliette)</v>
          </cell>
        </row>
        <row r="12">
          <cell r="A12">
            <v>7</v>
          </cell>
          <cell r="B12" t="str">
            <v>INSECTICIDE</v>
          </cell>
          <cell r="C12" t="str">
            <v>AMBUSH</v>
          </cell>
          <cell r="E12" t="str">
            <v>GAL</v>
          </cell>
          <cell r="F12" t="str">
            <v>OZ</v>
          </cell>
          <cell r="G12">
            <v>128.25</v>
          </cell>
          <cell r="H12">
            <v>85.5</v>
          </cell>
          <cell r="I12">
            <v>106.88</v>
          </cell>
          <cell r="J12" t="str">
            <v>permethrin (Ambush)</v>
          </cell>
        </row>
        <row r="13">
          <cell r="A13">
            <v>8</v>
          </cell>
          <cell r="B13" t="str">
            <v>INSECTICIDE</v>
          </cell>
          <cell r="C13" t="str">
            <v>AMMO</v>
          </cell>
          <cell r="E13" t="str">
            <v>GAL</v>
          </cell>
          <cell r="F13" t="str">
            <v>OZ</v>
          </cell>
          <cell r="G13">
            <v>82.5</v>
          </cell>
          <cell r="H13">
            <v>55</v>
          </cell>
          <cell r="I13">
            <v>68.75</v>
          </cell>
          <cell r="J13" t="str">
            <v>cypermethrin (Ammo)</v>
          </cell>
        </row>
        <row r="14">
          <cell r="A14">
            <v>9</v>
          </cell>
          <cell r="B14" t="str">
            <v>INSECTICIDE</v>
          </cell>
          <cell r="C14" t="str">
            <v>ASANA XL</v>
          </cell>
          <cell r="D14" t="str">
            <v>DUPONT</v>
          </cell>
          <cell r="E14" t="str">
            <v>GAL</v>
          </cell>
          <cell r="F14" t="str">
            <v>OZ</v>
          </cell>
          <cell r="G14">
            <v>163.42500000000001</v>
          </cell>
          <cell r="H14">
            <v>108.95</v>
          </cell>
          <cell r="I14">
            <v>136.19</v>
          </cell>
          <cell r="J14" t="str">
            <v>esfenvalerate (Asana)</v>
          </cell>
        </row>
        <row r="15">
          <cell r="A15">
            <v>10</v>
          </cell>
          <cell r="B15" t="str">
            <v>HERBICIDE</v>
          </cell>
          <cell r="C15" t="str">
            <v>AATREX 4L</v>
          </cell>
          <cell r="D15" t="str">
            <v>NOVARTIS</v>
          </cell>
          <cell r="E15" t="str">
            <v>GAL</v>
          </cell>
          <cell r="F15" t="str">
            <v>QT</v>
          </cell>
          <cell r="G15">
            <v>32.64</v>
          </cell>
          <cell r="H15">
            <v>21.76</v>
          </cell>
          <cell r="I15">
            <v>27.2</v>
          </cell>
          <cell r="J15" t="str">
            <v>atrazine (Aatrex)</v>
          </cell>
        </row>
        <row r="16">
          <cell r="A16">
            <v>12</v>
          </cell>
          <cell r="B16" t="str">
            <v>FUNGICIDE</v>
          </cell>
          <cell r="C16" t="str">
            <v>BANNER</v>
          </cell>
          <cell r="E16" t="str">
            <v>GAL</v>
          </cell>
          <cell r="G16">
            <v>391.5</v>
          </cell>
          <cell r="H16">
            <v>261</v>
          </cell>
          <cell r="I16">
            <v>326.25</v>
          </cell>
          <cell r="J16" t="str">
            <v>propiconazole (Banner)</v>
          </cell>
        </row>
        <row r="17">
          <cell r="A17">
            <v>13</v>
          </cell>
          <cell r="B17" t="str">
            <v>HERBICIDE</v>
          </cell>
          <cell r="C17" t="str">
            <v>BASAGRAN</v>
          </cell>
          <cell r="D17" t="str">
            <v>BASF</v>
          </cell>
          <cell r="E17" t="str">
            <v>GAL</v>
          </cell>
          <cell r="F17" t="str">
            <v>PT</v>
          </cell>
          <cell r="G17">
            <v>118.80000000000001</v>
          </cell>
          <cell r="H17">
            <v>79.2</v>
          </cell>
          <cell r="I17">
            <v>99</v>
          </cell>
          <cell r="J17" t="str">
            <v>bentazon (Basagran)</v>
          </cell>
        </row>
        <row r="18">
          <cell r="A18">
            <v>14</v>
          </cell>
          <cell r="B18" t="str">
            <v>FUMIGANT</v>
          </cell>
          <cell r="C18" t="str">
            <v>BASAMID</v>
          </cell>
          <cell r="E18" t="str">
            <v>LB</v>
          </cell>
          <cell r="G18">
            <v>4.0500000000000007</v>
          </cell>
          <cell r="H18">
            <v>2.7</v>
          </cell>
          <cell r="I18">
            <v>3.38</v>
          </cell>
          <cell r="J18" t="str">
            <v>dazomet (Basamid)</v>
          </cell>
        </row>
        <row r="19">
          <cell r="A19">
            <v>15</v>
          </cell>
          <cell r="B19" t="str">
            <v>FUNGICIDE</v>
          </cell>
          <cell r="C19" t="str">
            <v>BAYLETON 50DF</v>
          </cell>
          <cell r="E19" t="str">
            <v>LB</v>
          </cell>
          <cell r="G19">
            <v>94.5</v>
          </cell>
          <cell r="H19">
            <v>63</v>
          </cell>
          <cell r="I19">
            <v>78.75</v>
          </cell>
          <cell r="J19" t="str">
            <v>triadimefon (Bayleton)</v>
          </cell>
        </row>
        <row r="20">
          <cell r="A20">
            <v>16</v>
          </cell>
          <cell r="B20" t="str">
            <v>FUNGICIDE</v>
          </cell>
          <cell r="C20" t="str">
            <v>BENLATE 50W</v>
          </cell>
          <cell r="E20" t="str">
            <v>LB</v>
          </cell>
          <cell r="F20" t="str">
            <v>LB</v>
          </cell>
          <cell r="G20">
            <v>22.801500000000001</v>
          </cell>
          <cell r="H20">
            <v>15.201000000000001</v>
          </cell>
          <cell r="I20">
            <v>19</v>
          </cell>
          <cell r="J20" t="str">
            <v>benomyl (Benlate)</v>
          </cell>
        </row>
        <row r="21">
          <cell r="A21">
            <v>17</v>
          </cell>
          <cell r="B21" t="str">
            <v>HERBICIDE</v>
          </cell>
          <cell r="C21" t="str">
            <v>BICEP II MAGNUM</v>
          </cell>
          <cell r="D21" t="str">
            <v>NOVARTIS</v>
          </cell>
          <cell r="E21" t="str">
            <v>GAL</v>
          </cell>
          <cell r="F21" t="str">
            <v>QT</v>
          </cell>
          <cell r="G21">
            <v>52.5</v>
          </cell>
          <cell r="H21">
            <v>35</v>
          </cell>
          <cell r="I21">
            <v>43.75</v>
          </cell>
          <cell r="J21" t="str">
            <v>s-metolachlor+atrazine (Bicep)</v>
          </cell>
        </row>
        <row r="22">
          <cell r="A22">
            <v>18</v>
          </cell>
          <cell r="B22" t="str">
            <v>INSECTICIDE</v>
          </cell>
          <cell r="C22" t="str">
            <v>BIDRIN</v>
          </cell>
          <cell r="E22" t="str">
            <v>GAL</v>
          </cell>
          <cell r="F22" t="str">
            <v>OZ</v>
          </cell>
          <cell r="G22">
            <v>209.11500000000001</v>
          </cell>
          <cell r="H22">
            <v>139.41</v>
          </cell>
          <cell r="I22">
            <v>174.26</v>
          </cell>
          <cell r="J22" t="str">
            <v>dicrotophos (Bidrin)</v>
          </cell>
        </row>
        <row r="23">
          <cell r="A23">
            <v>19</v>
          </cell>
          <cell r="B23" t="str">
            <v>HERBICIDE</v>
          </cell>
          <cell r="C23" t="str">
            <v>DIREX</v>
          </cell>
          <cell r="E23" t="str">
            <v>GAL</v>
          </cell>
          <cell r="F23" t="str">
            <v>PT</v>
          </cell>
          <cell r="G23">
            <v>27</v>
          </cell>
          <cell r="H23">
            <v>18</v>
          </cell>
          <cell r="I23">
            <v>22.5</v>
          </cell>
          <cell r="J23" t="str">
            <v>Diuron (Direx)</v>
          </cell>
        </row>
        <row r="24">
          <cell r="A24">
            <v>20</v>
          </cell>
          <cell r="B24" t="str">
            <v>HERBICIDE</v>
          </cell>
          <cell r="C24" t="str">
            <v>BLAZER 2S</v>
          </cell>
          <cell r="E24" t="str">
            <v>GAL</v>
          </cell>
          <cell r="G24">
            <v>93.15</v>
          </cell>
          <cell r="H24">
            <v>62.1</v>
          </cell>
          <cell r="I24">
            <v>77.63</v>
          </cell>
          <cell r="J24" t="str">
            <v>acifluorfen (Blazer)</v>
          </cell>
        </row>
        <row r="25">
          <cell r="A25">
            <v>21</v>
          </cell>
          <cell r="B25" t="str">
            <v>FUNGICIDE</v>
          </cell>
          <cell r="C25" t="str">
            <v>BLUE SHIELD</v>
          </cell>
          <cell r="E25" t="str">
            <v>LB</v>
          </cell>
          <cell r="F25" t="str">
            <v>LB</v>
          </cell>
          <cell r="G25">
            <v>3.2669999999999999</v>
          </cell>
          <cell r="H25">
            <v>2.1779999999999999</v>
          </cell>
          <cell r="I25">
            <v>2.72</v>
          </cell>
          <cell r="J25" t="str">
            <v>copper hydroxide (Blue Shield)</v>
          </cell>
        </row>
        <row r="26">
          <cell r="A26">
            <v>22</v>
          </cell>
          <cell r="B26" t="str">
            <v>FUNGICIDE</v>
          </cell>
          <cell r="C26" t="str">
            <v>BRAVO</v>
          </cell>
          <cell r="E26" t="str">
            <v>GAL</v>
          </cell>
          <cell r="F26" t="str">
            <v>PT</v>
          </cell>
          <cell r="G26">
            <v>63</v>
          </cell>
          <cell r="H26">
            <v>42</v>
          </cell>
          <cell r="I26">
            <v>52.5</v>
          </cell>
          <cell r="J26" t="str">
            <v>chlorothalonil (Bravo)</v>
          </cell>
        </row>
        <row r="27">
          <cell r="A27">
            <v>23</v>
          </cell>
          <cell r="B27" t="str">
            <v>FUMIGANT</v>
          </cell>
          <cell r="C27" t="str">
            <v>BROM-O-GAS</v>
          </cell>
          <cell r="D27" t="str">
            <v>GREAT LAKES</v>
          </cell>
          <cell r="E27" t="str">
            <v>LB</v>
          </cell>
          <cell r="F27" t="str">
            <v>LB</v>
          </cell>
          <cell r="G27">
            <v>9.4499999999999993</v>
          </cell>
          <cell r="H27">
            <v>6.3</v>
          </cell>
          <cell r="I27">
            <v>7.88</v>
          </cell>
          <cell r="J27" t="str">
            <v>methyl bromide 98% (Bromo-O-Gas)</v>
          </cell>
        </row>
        <row r="28">
          <cell r="A28">
            <v>24</v>
          </cell>
          <cell r="B28" t="str">
            <v>HERBICIDE</v>
          </cell>
          <cell r="C28" t="str">
            <v>CADRE 2L</v>
          </cell>
          <cell r="D28" t="str">
            <v>BASF</v>
          </cell>
          <cell r="E28" t="str">
            <v>GAL</v>
          </cell>
          <cell r="F28" t="str">
            <v>OZ</v>
          </cell>
          <cell r="G28">
            <v>525</v>
          </cell>
          <cell r="H28">
            <v>350</v>
          </cell>
          <cell r="I28">
            <v>437.5</v>
          </cell>
          <cell r="J28" t="str">
            <v>imazapic (Cadre)</v>
          </cell>
        </row>
        <row r="29">
          <cell r="A29">
            <v>25</v>
          </cell>
          <cell r="B29" t="str">
            <v>HERBICIDE</v>
          </cell>
          <cell r="C29" t="str">
            <v>CANOPY SP 58.3 WDG</v>
          </cell>
          <cell r="E29" t="str">
            <v>LB</v>
          </cell>
          <cell r="F29" t="str">
            <v>LB</v>
          </cell>
          <cell r="G29">
            <v>40.5</v>
          </cell>
          <cell r="H29">
            <v>27</v>
          </cell>
          <cell r="I29">
            <v>33.75</v>
          </cell>
          <cell r="J29" t="str">
            <v>metribuzin+chlorimuron (Canopy SP)</v>
          </cell>
        </row>
        <row r="30">
          <cell r="A30">
            <v>26</v>
          </cell>
          <cell r="B30" t="str">
            <v>FUNGICIDE</v>
          </cell>
          <cell r="C30" t="str">
            <v>CAPTAN 50W</v>
          </cell>
          <cell r="E30" t="str">
            <v>LB</v>
          </cell>
          <cell r="F30" t="str">
            <v>LB</v>
          </cell>
          <cell r="G30">
            <v>4.3740000000000006</v>
          </cell>
          <cell r="H30">
            <v>2.9160000000000004</v>
          </cell>
          <cell r="I30">
            <v>3.65</v>
          </cell>
          <cell r="J30" t="str">
            <v>captan</v>
          </cell>
        </row>
        <row r="31">
          <cell r="A31">
            <v>27</v>
          </cell>
          <cell r="B31" t="str">
            <v>FUMIGANT</v>
          </cell>
          <cell r="C31" t="str">
            <v>CHLOR-O-PIC</v>
          </cell>
          <cell r="E31" t="str">
            <v>LB</v>
          </cell>
          <cell r="G31">
            <v>3.5774999999999997</v>
          </cell>
          <cell r="H31">
            <v>2.3849999999999998</v>
          </cell>
          <cell r="I31">
            <v>2.98</v>
          </cell>
          <cell r="J31" t="str">
            <v>chloropicrin (Chlor-O-Pic)</v>
          </cell>
        </row>
        <row r="32">
          <cell r="A32">
            <v>28</v>
          </cell>
          <cell r="B32" t="str">
            <v>HERBICIDE</v>
          </cell>
          <cell r="C32" t="str">
            <v>CLASSIC</v>
          </cell>
          <cell r="D32" t="str">
            <v>BASF</v>
          </cell>
          <cell r="E32" t="str">
            <v>OZ</v>
          </cell>
          <cell r="F32" t="str">
            <v>OZ</v>
          </cell>
          <cell r="G32">
            <v>18.225000000000001</v>
          </cell>
          <cell r="H32">
            <v>12.15</v>
          </cell>
          <cell r="I32">
            <v>15.19</v>
          </cell>
          <cell r="J32" t="str">
            <v>chlorimuron (Classic)</v>
          </cell>
        </row>
        <row r="33">
          <cell r="A33">
            <v>29</v>
          </cell>
          <cell r="B33" t="str">
            <v>HERBICIDE</v>
          </cell>
          <cell r="C33" t="str">
            <v xml:space="preserve">COBRA </v>
          </cell>
          <cell r="D33" t="str">
            <v>VALENT</v>
          </cell>
          <cell r="E33" t="str">
            <v>GAL</v>
          </cell>
          <cell r="F33" t="str">
            <v>OZ</v>
          </cell>
          <cell r="G33">
            <v>193.72500000000002</v>
          </cell>
          <cell r="H33">
            <v>129.15</v>
          </cell>
          <cell r="I33">
            <v>161.44</v>
          </cell>
          <cell r="J33" t="str">
            <v>lactofen (Cobra)</v>
          </cell>
        </row>
        <row r="34">
          <cell r="A34">
            <v>30</v>
          </cell>
          <cell r="B34" t="str">
            <v>HERBICIDE</v>
          </cell>
          <cell r="C34" t="str">
            <v>COMMAND 3ME</v>
          </cell>
          <cell r="D34" t="str">
            <v>FMC</v>
          </cell>
          <cell r="E34" t="str">
            <v>GAL</v>
          </cell>
          <cell r="F34" t="str">
            <v>PT</v>
          </cell>
          <cell r="G34">
            <v>195</v>
          </cell>
          <cell r="H34">
            <v>130</v>
          </cell>
          <cell r="I34">
            <v>162.5</v>
          </cell>
          <cell r="J34" t="str">
            <v>clomazone (Command)</v>
          </cell>
        </row>
        <row r="35">
          <cell r="A35">
            <v>31</v>
          </cell>
          <cell r="B35" t="str">
            <v>HERBICIDE</v>
          </cell>
          <cell r="C35" t="str">
            <v>COTORAN 4L</v>
          </cell>
          <cell r="D35" t="str">
            <v>NOVARTIS</v>
          </cell>
          <cell r="E35" t="str">
            <v>GAL</v>
          </cell>
          <cell r="F35" t="str">
            <v>QT</v>
          </cell>
          <cell r="G35">
            <v>66</v>
          </cell>
          <cell r="H35">
            <v>44</v>
          </cell>
          <cell r="I35">
            <v>55</v>
          </cell>
          <cell r="J35" t="str">
            <v>fluometuron (Cotoran)</v>
          </cell>
        </row>
        <row r="36">
          <cell r="A36">
            <v>32</v>
          </cell>
          <cell r="B36" t="str">
            <v>HERBICIDE</v>
          </cell>
          <cell r="C36" t="str">
            <v>COTORAN DF</v>
          </cell>
          <cell r="D36" t="str">
            <v>NOVARTIS</v>
          </cell>
          <cell r="E36" t="str">
            <v>LB</v>
          </cell>
          <cell r="G36">
            <v>12.285</v>
          </cell>
          <cell r="H36">
            <v>8.19</v>
          </cell>
          <cell r="I36">
            <v>10.24</v>
          </cell>
          <cell r="J36" t="str">
            <v>fluometuron (Cotoran)</v>
          </cell>
        </row>
        <row r="37">
          <cell r="A37">
            <v>33</v>
          </cell>
          <cell r="B37" t="str">
            <v>INSECTICIDE</v>
          </cell>
          <cell r="C37" t="str">
            <v>COUNTER 15G L&amp;L</v>
          </cell>
          <cell r="D37" t="str">
            <v>BASF</v>
          </cell>
          <cell r="E37" t="str">
            <v>LB</v>
          </cell>
          <cell r="F37" t="str">
            <v>LB</v>
          </cell>
          <cell r="G37">
            <v>5.82</v>
          </cell>
          <cell r="H37">
            <v>3.88</v>
          </cell>
          <cell r="I37">
            <v>4.8499999999999996</v>
          </cell>
          <cell r="J37" t="str">
            <v>terbufos (Counter)</v>
          </cell>
        </row>
        <row r="38">
          <cell r="A38">
            <v>34</v>
          </cell>
          <cell r="B38" t="str">
            <v>INSECTICIDE</v>
          </cell>
          <cell r="C38" t="str">
            <v>CURACRON 8E</v>
          </cell>
          <cell r="E38" t="str">
            <v>GAL</v>
          </cell>
          <cell r="G38">
            <v>117.44999999999999</v>
          </cell>
          <cell r="H38">
            <v>78.3</v>
          </cell>
          <cell r="I38">
            <v>97.88</v>
          </cell>
          <cell r="J38" t="str">
            <v>profenofos (Curacron)</v>
          </cell>
        </row>
        <row r="39">
          <cell r="A39">
            <v>35</v>
          </cell>
          <cell r="B39" t="str">
            <v>HERBICIDE</v>
          </cell>
          <cell r="C39" t="str">
            <v>Zidua</v>
          </cell>
          <cell r="E39" t="str">
            <v>OZ</v>
          </cell>
          <cell r="F39" t="str">
            <v>OZ</v>
          </cell>
          <cell r="G39">
            <v>11.625</v>
          </cell>
          <cell r="H39">
            <v>7.75</v>
          </cell>
          <cell r="I39">
            <v>9.69</v>
          </cell>
          <cell r="J39" t="str">
            <v>Pyroxasulfone</v>
          </cell>
        </row>
        <row r="40">
          <cell r="A40">
            <v>36</v>
          </cell>
          <cell r="B40" t="str">
            <v>INSECTICIDE</v>
          </cell>
          <cell r="C40" t="str">
            <v>CYGON 400</v>
          </cell>
          <cell r="E40" t="str">
            <v>GAL</v>
          </cell>
          <cell r="F40" t="str">
            <v>PT</v>
          </cell>
          <cell r="G40">
            <v>47.25</v>
          </cell>
          <cell r="H40">
            <v>31.5</v>
          </cell>
          <cell r="I40">
            <v>39.380000000000003</v>
          </cell>
          <cell r="J40" t="str">
            <v>dimethoate (Cygon)</v>
          </cell>
        </row>
        <row r="41">
          <cell r="A41">
            <v>38</v>
          </cell>
          <cell r="B41" t="str">
            <v>HERBICIDE</v>
          </cell>
          <cell r="C41" t="str">
            <v>DACTHAL 75WP</v>
          </cell>
          <cell r="E41" t="str">
            <v>LB</v>
          </cell>
          <cell r="F41" t="str">
            <v>LB</v>
          </cell>
          <cell r="G41">
            <v>28.5</v>
          </cell>
          <cell r="H41">
            <v>19</v>
          </cell>
          <cell r="I41">
            <v>23.75</v>
          </cell>
          <cell r="J41" t="str">
            <v>chlorthal-dimethyl (Dacthal)</v>
          </cell>
        </row>
        <row r="42">
          <cell r="A42">
            <v>39</v>
          </cell>
          <cell r="B42" t="str">
            <v>HERBICIDE</v>
          </cell>
          <cell r="C42" t="str">
            <v>DEVRINOL 2E</v>
          </cell>
          <cell r="D42" t="str">
            <v>UNITED PHOSP.</v>
          </cell>
          <cell r="E42" t="str">
            <v>GAL</v>
          </cell>
          <cell r="F42" t="str">
            <v>QT</v>
          </cell>
          <cell r="G42">
            <v>52.5</v>
          </cell>
          <cell r="H42">
            <v>35</v>
          </cell>
          <cell r="I42">
            <v>43.75</v>
          </cell>
          <cell r="J42" t="str">
            <v>napropamide (Devrinol)</v>
          </cell>
        </row>
        <row r="43">
          <cell r="A43">
            <v>40</v>
          </cell>
          <cell r="B43" t="str">
            <v>HERBICIDE</v>
          </cell>
          <cell r="C43" t="str">
            <v>DEVRINOL 50DF</v>
          </cell>
          <cell r="D43" t="str">
            <v>UNITED PHOSP.</v>
          </cell>
          <cell r="E43" t="str">
            <v>LB</v>
          </cell>
          <cell r="G43">
            <v>12.149999999999999</v>
          </cell>
          <cell r="H43">
            <v>8.1</v>
          </cell>
          <cell r="I43">
            <v>10.130000000000001</v>
          </cell>
          <cell r="J43" t="str">
            <v>napropamide (Devrinol)</v>
          </cell>
        </row>
        <row r="44">
          <cell r="A44">
            <v>41</v>
          </cell>
          <cell r="B44" t="str">
            <v>INSECTICIDE</v>
          </cell>
          <cell r="C44" t="str">
            <v>DIAZINON AG500</v>
          </cell>
          <cell r="E44" t="str">
            <v>GAL</v>
          </cell>
          <cell r="G44">
            <v>56.699999999999996</v>
          </cell>
          <cell r="H44">
            <v>37.799999999999997</v>
          </cell>
          <cell r="I44">
            <v>47.25</v>
          </cell>
          <cell r="J44" t="str">
            <v>diazinon (Diazinon)</v>
          </cell>
        </row>
        <row r="45">
          <cell r="A45">
            <v>42</v>
          </cell>
          <cell r="B45" t="str">
            <v>INSECTICIDE</v>
          </cell>
          <cell r="C45" t="str">
            <v>DIBROM</v>
          </cell>
          <cell r="E45" t="str">
            <v>GAL</v>
          </cell>
          <cell r="G45">
            <v>108</v>
          </cell>
          <cell r="H45">
            <v>72</v>
          </cell>
          <cell r="I45">
            <v>90</v>
          </cell>
          <cell r="J45" t="str">
            <v>naled (Dibrom)</v>
          </cell>
        </row>
        <row r="46">
          <cell r="A46">
            <v>44</v>
          </cell>
          <cell r="B46" t="str">
            <v>INSECTICIDE</v>
          </cell>
          <cell r="C46" t="str">
            <v>DIPEL DF</v>
          </cell>
          <cell r="D46" t="str">
            <v>VALENT</v>
          </cell>
          <cell r="E46" t="str">
            <v>LB</v>
          </cell>
          <cell r="F46" t="str">
            <v>LB</v>
          </cell>
          <cell r="G46">
            <v>12.825000000000001</v>
          </cell>
          <cell r="H46">
            <v>8.5500000000000007</v>
          </cell>
          <cell r="I46">
            <v>10.69</v>
          </cell>
          <cell r="J46" t="str">
            <v>bacillus thuringiensis (Dipel)</v>
          </cell>
        </row>
        <row r="47">
          <cell r="A47">
            <v>45</v>
          </cell>
          <cell r="B47" t="str">
            <v>INSECTICIDE</v>
          </cell>
          <cell r="C47" t="str">
            <v>DIPEL 4L</v>
          </cell>
          <cell r="D47" t="str">
            <v>VALENT</v>
          </cell>
          <cell r="E47" t="str">
            <v>LB</v>
          </cell>
          <cell r="F47" t="str">
            <v>PT</v>
          </cell>
          <cell r="G47">
            <v>44.55</v>
          </cell>
          <cell r="H47">
            <v>29.7</v>
          </cell>
          <cell r="I47">
            <v>37.130000000000003</v>
          </cell>
          <cell r="J47" t="str">
            <v>bacillus thuringiensis (Dipel)</v>
          </cell>
        </row>
        <row r="48">
          <cell r="A48">
            <v>46</v>
          </cell>
          <cell r="B48" t="str">
            <v>HERBICIDE</v>
          </cell>
          <cell r="C48" t="str">
            <v>HALEX GT</v>
          </cell>
          <cell r="E48" t="str">
            <v>GAL</v>
          </cell>
          <cell r="F48" t="str">
            <v>oz</v>
          </cell>
          <cell r="G48">
            <v>63</v>
          </cell>
          <cell r="H48">
            <v>42</v>
          </cell>
          <cell r="I48">
            <v>52.5</v>
          </cell>
          <cell r="J48" t="str">
            <v>S-Metolachlor + glyposate + Mesotrione</v>
          </cell>
        </row>
        <row r="49">
          <cell r="A49">
            <v>47</v>
          </cell>
          <cell r="B49" t="str">
            <v>DEFOLIANT</v>
          </cell>
          <cell r="C49" t="str">
            <v>DROPP</v>
          </cell>
          <cell r="E49" t="str">
            <v>LB</v>
          </cell>
          <cell r="G49">
            <v>74.25</v>
          </cell>
          <cell r="H49">
            <v>49.5</v>
          </cell>
          <cell r="I49">
            <v>61.88</v>
          </cell>
          <cell r="J49" t="str">
            <v>thidiazuron (Dropp)</v>
          </cell>
        </row>
        <row r="50">
          <cell r="A50">
            <v>48</v>
          </cell>
          <cell r="B50" t="str">
            <v>HERBICIDE</v>
          </cell>
          <cell r="C50" t="str">
            <v>DSMA 3.6L</v>
          </cell>
          <cell r="D50" t="str">
            <v>ISK</v>
          </cell>
          <cell r="E50" t="str">
            <v>GAL</v>
          </cell>
          <cell r="G50">
            <v>8.7749999999999986</v>
          </cell>
          <cell r="H50">
            <v>5.85</v>
          </cell>
          <cell r="I50">
            <v>7.31</v>
          </cell>
          <cell r="J50" t="str">
            <v>DSMA</v>
          </cell>
        </row>
        <row r="51">
          <cell r="A51">
            <v>49</v>
          </cell>
          <cell r="B51" t="str">
            <v>HERBICIDE</v>
          </cell>
          <cell r="C51" t="str">
            <v>DUAL MAGNUM EC</v>
          </cell>
          <cell r="D51" t="str">
            <v>NOVARTIS (-)</v>
          </cell>
          <cell r="E51" t="str">
            <v>GAL</v>
          </cell>
          <cell r="F51" t="str">
            <v>PT</v>
          </cell>
          <cell r="G51">
            <v>154.5</v>
          </cell>
          <cell r="H51">
            <v>103</v>
          </cell>
          <cell r="I51">
            <v>128.75</v>
          </cell>
          <cell r="J51" t="str">
            <v>metolachlor (Dual)</v>
          </cell>
        </row>
        <row r="52">
          <cell r="A52">
            <v>50</v>
          </cell>
          <cell r="B52" t="str">
            <v>HERBICIDE</v>
          </cell>
          <cell r="C52" t="str">
            <v xml:space="preserve">DUAL II </v>
          </cell>
          <cell r="D52" t="str">
            <v>NOVARTIS (-)</v>
          </cell>
          <cell r="E52" t="str">
            <v>GAL</v>
          </cell>
          <cell r="F52" t="str">
            <v>PT</v>
          </cell>
          <cell r="G52">
            <v>202.5</v>
          </cell>
          <cell r="H52">
            <v>135</v>
          </cell>
          <cell r="I52">
            <v>168.75</v>
          </cell>
          <cell r="J52" t="str">
            <v>metolachlor (Dual II)</v>
          </cell>
        </row>
        <row r="53">
          <cell r="A53">
            <v>54</v>
          </cell>
          <cell r="B53" t="str">
            <v>HERBICIDE</v>
          </cell>
          <cell r="C53" t="str">
            <v>EPTAM</v>
          </cell>
          <cell r="E53" t="str">
            <v>GAL</v>
          </cell>
          <cell r="G53">
            <v>48.599999999999994</v>
          </cell>
          <cell r="H53">
            <v>32.4</v>
          </cell>
          <cell r="I53">
            <v>40.5</v>
          </cell>
          <cell r="J53" t="str">
            <v>EPTC</v>
          </cell>
        </row>
        <row r="54">
          <cell r="A54">
            <v>55</v>
          </cell>
          <cell r="B54" t="str">
            <v>DEFOLIANT</v>
          </cell>
          <cell r="C54" t="str">
            <v>FOLEX</v>
          </cell>
          <cell r="E54" t="str">
            <v>GAL</v>
          </cell>
          <cell r="F54" t="str">
            <v>PT</v>
          </cell>
          <cell r="G54">
            <v>81</v>
          </cell>
          <cell r="H54">
            <v>54</v>
          </cell>
          <cell r="I54">
            <v>67.5</v>
          </cell>
          <cell r="J54" t="str">
            <v>tribufos (Folex)</v>
          </cell>
        </row>
        <row r="55">
          <cell r="A55">
            <v>56</v>
          </cell>
          <cell r="B55" t="str">
            <v>FUNGICIDE</v>
          </cell>
          <cell r="C55" t="str">
            <v xml:space="preserve">FOLICUR 3.6f </v>
          </cell>
          <cell r="D55" t="str">
            <v>BAYER</v>
          </cell>
          <cell r="E55" t="str">
            <v>GAL</v>
          </cell>
          <cell r="F55" t="str">
            <v>OZ</v>
          </cell>
          <cell r="G55">
            <v>135</v>
          </cell>
          <cell r="H55">
            <v>90</v>
          </cell>
          <cell r="I55">
            <v>112.5</v>
          </cell>
          <cell r="J55" t="str">
            <v>tebuconazole(Folicur)</v>
          </cell>
        </row>
        <row r="56">
          <cell r="A56">
            <v>57</v>
          </cell>
          <cell r="B56" t="str">
            <v>INSECTICIDE</v>
          </cell>
          <cell r="C56" t="str">
            <v>FURADAN 4F</v>
          </cell>
          <cell r="D56" t="str">
            <v>FMC</v>
          </cell>
          <cell r="E56" t="str">
            <v>GAL</v>
          </cell>
          <cell r="G56">
            <v>94.5</v>
          </cell>
          <cell r="H56">
            <v>63</v>
          </cell>
          <cell r="I56">
            <v>78.75</v>
          </cell>
          <cell r="J56" t="str">
            <v>carbofuran (Furadan)</v>
          </cell>
        </row>
        <row r="57">
          <cell r="A57">
            <v>58</v>
          </cell>
          <cell r="B57" t="str">
            <v>HERBICIDE</v>
          </cell>
          <cell r="C57" t="str">
            <v>FUSILADE DX</v>
          </cell>
          <cell r="D57" t="str">
            <v>SYNGENTA</v>
          </cell>
          <cell r="E57" t="str">
            <v>GAL</v>
          </cell>
          <cell r="G57">
            <v>202.5</v>
          </cell>
          <cell r="H57">
            <v>135</v>
          </cell>
          <cell r="I57">
            <v>168.75</v>
          </cell>
          <cell r="J57" t="str">
            <v>fluazifop (Fusilade)</v>
          </cell>
        </row>
        <row r="58">
          <cell r="A58">
            <v>59</v>
          </cell>
          <cell r="B58" t="str">
            <v>HERBICIDE</v>
          </cell>
          <cell r="C58" t="str">
            <v>GRAMOXONE SL</v>
          </cell>
          <cell r="D58" t="str">
            <v>SYNGENTA</v>
          </cell>
          <cell r="E58" t="str">
            <v>GAL</v>
          </cell>
          <cell r="F58" t="str">
            <v>PT</v>
          </cell>
          <cell r="G58">
            <v>37.5</v>
          </cell>
          <cell r="H58">
            <v>25</v>
          </cell>
          <cell r="I58">
            <v>31.25</v>
          </cell>
          <cell r="J58" t="str">
            <v>paraquat (Gramoxone Extra)</v>
          </cell>
        </row>
        <row r="59">
          <cell r="A59">
            <v>60</v>
          </cell>
          <cell r="B59" t="str">
            <v>HERBICIDE</v>
          </cell>
          <cell r="C59" t="str">
            <v>HARMONY EXTRA</v>
          </cell>
          <cell r="D59" t="str">
            <v>DUPONT</v>
          </cell>
          <cell r="E59" t="str">
            <v>OZ</v>
          </cell>
          <cell r="F59" t="str">
            <v>OZ</v>
          </cell>
          <cell r="G59">
            <v>22.274999999999999</v>
          </cell>
          <cell r="H59">
            <v>14.85</v>
          </cell>
          <cell r="I59">
            <v>18.559999999999999</v>
          </cell>
          <cell r="J59" t="str">
            <v>thifensulfuron+tribenuron (Harmony GT 75DF)</v>
          </cell>
        </row>
        <row r="60">
          <cell r="A60">
            <v>61</v>
          </cell>
          <cell r="B60" t="str">
            <v>HERBICIDE</v>
          </cell>
          <cell r="C60" t="str">
            <v>HOELON</v>
          </cell>
          <cell r="D60" t="str">
            <v>AGREVO</v>
          </cell>
          <cell r="E60" t="str">
            <v>GAL</v>
          </cell>
          <cell r="G60">
            <v>98.550000000000011</v>
          </cell>
          <cell r="H60">
            <v>65.7</v>
          </cell>
          <cell r="I60">
            <v>82.13</v>
          </cell>
          <cell r="J60" t="str">
            <v>diclofop-methyl (Hoelon)</v>
          </cell>
        </row>
        <row r="61">
          <cell r="A61">
            <v>62</v>
          </cell>
          <cell r="B61" t="str">
            <v>FUNGICIDE</v>
          </cell>
          <cell r="C61" t="str">
            <v>INDAR 75 WSP</v>
          </cell>
          <cell r="E61" t="str">
            <v>LB</v>
          </cell>
          <cell r="F61" t="str">
            <v>LB</v>
          </cell>
          <cell r="G61">
            <v>135</v>
          </cell>
          <cell r="H61">
            <v>90</v>
          </cell>
          <cell r="I61">
            <v>112.5</v>
          </cell>
          <cell r="J61" t="str">
            <v>fenbuconazole (Indar)</v>
          </cell>
        </row>
        <row r="62">
          <cell r="A62">
            <v>63</v>
          </cell>
          <cell r="B62" t="str">
            <v>INSECTICIDE</v>
          </cell>
          <cell r="C62" t="str">
            <v>KARATE</v>
          </cell>
          <cell r="E62" t="str">
            <v>GAL</v>
          </cell>
          <cell r="F62" t="str">
            <v>OZ</v>
          </cell>
          <cell r="G62">
            <v>273.52499999999998</v>
          </cell>
          <cell r="H62">
            <v>182.35</v>
          </cell>
          <cell r="I62">
            <v>227.94</v>
          </cell>
          <cell r="J62" t="str">
            <v>lambda-cyhalothrin (Karate-Z)</v>
          </cell>
        </row>
        <row r="63">
          <cell r="A63">
            <v>64</v>
          </cell>
          <cell r="B63" t="str">
            <v>FUNGICIDE</v>
          </cell>
          <cell r="C63" t="str">
            <v>KOCIDE DF</v>
          </cell>
          <cell r="D63" t="str">
            <v>DUPONT</v>
          </cell>
          <cell r="E63" t="str">
            <v>LB</v>
          </cell>
          <cell r="F63" t="str">
            <v>LB</v>
          </cell>
          <cell r="G63">
            <v>12</v>
          </cell>
          <cell r="H63">
            <v>8</v>
          </cell>
          <cell r="I63">
            <v>10</v>
          </cell>
          <cell r="J63" t="str">
            <v>cupric hydroxide (Kocide)</v>
          </cell>
        </row>
        <row r="64">
          <cell r="A64">
            <v>65</v>
          </cell>
          <cell r="B64" t="str">
            <v>INSECTICIDE</v>
          </cell>
          <cell r="C64" t="str">
            <v>LANNATE 2.4 LV</v>
          </cell>
          <cell r="D64" t="str">
            <v>DUPONT</v>
          </cell>
          <cell r="E64" t="str">
            <v>GAL</v>
          </cell>
          <cell r="F64" t="str">
            <v>QT</v>
          </cell>
          <cell r="G64">
            <v>74.25</v>
          </cell>
          <cell r="H64">
            <v>49.5</v>
          </cell>
          <cell r="I64">
            <v>61.88</v>
          </cell>
          <cell r="J64" t="str">
            <v>methomyl (Lannate)</v>
          </cell>
        </row>
        <row r="65">
          <cell r="A65">
            <v>66</v>
          </cell>
          <cell r="B65" t="str">
            <v>INSECTICIDE</v>
          </cell>
          <cell r="C65" t="str">
            <v>LARVIN</v>
          </cell>
          <cell r="D65" t="str">
            <v>BAYER</v>
          </cell>
          <cell r="E65" t="str">
            <v>GAL</v>
          </cell>
          <cell r="F65" t="str">
            <v>GAL</v>
          </cell>
          <cell r="G65">
            <v>114</v>
          </cell>
          <cell r="H65">
            <v>76</v>
          </cell>
          <cell r="I65">
            <v>95</v>
          </cell>
          <cell r="J65" t="str">
            <v>thiodicarb (Larvin)</v>
          </cell>
        </row>
        <row r="66">
          <cell r="A66">
            <v>67</v>
          </cell>
          <cell r="B66" t="str">
            <v>HERBICIDE</v>
          </cell>
          <cell r="C66" t="str">
            <v>LASSO 4EC</v>
          </cell>
          <cell r="D66" t="str">
            <v>MONSANTO</v>
          </cell>
          <cell r="E66" t="str">
            <v>GAL</v>
          </cell>
          <cell r="G66">
            <v>36.450000000000003</v>
          </cell>
          <cell r="H66">
            <v>24.3</v>
          </cell>
          <cell r="I66">
            <v>30.38</v>
          </cell>
          <cell r="J66" t="str">
            <v>alachlor (Lasso)</v>
          </cell>
        </row>
        <row r="67">
          <cell r="A67">
            <v>69</v>
          </cell>
          <cell r="B67" t="str">
            <v>HERBICIDE</v>
          </cell>
          <cell r="C67" t="str">
            <v>LIBERTY 280SL</v>
          </cell>
          <cell r="D67" t="str">
            <v>Bayer</v>
          </cell>
          <cell r="E67" t="str">
            <v>Gal</v>
          </cell>
          <cell r="F67" t="str">
            <v>oz</v>
          </cell>
          <cell r="G67">
            <v>82.5</v>
          </cell>
          <cell r="H67">
            <v>55</v>
          </cell>
          <cell r="I67">
            <v>68.75</v>
          </cell>
          <cell r="J67" t="str">
            <v>glufosinate</v>
          </cell>
        </row>
        <row r="68">
          <cell r="A68">
            <v>70</v>
          </cell>
          <cell r="B68" t="str">
            <v>HERBICIDE</v>
          </cell>
          <cell r="C68" t="str">
            <v>LOROX DF</v>
          </cell>
          <cell r="D68" t="str">
            <v>DUPONT</v>
          </cell>
          <cell r="E68" t="str">
            <v>LB</v>
          </cell>
          <cell r="F68" t="str">
            <v>LB</v>
          </cell>
          <cell r="G68">
            <v>22.5</v>
          </cell>
          <cell r="H68">
            <v>15</v>
          </cell>
          <cell r="I68">
            <v>18.75</v>
          </cell>
          <cell r="J68" t="str">
            <v>linuron (Lorox)</v>
          </cell>
        </row>
        <row r="69">
          <cell r="A69">
            <v>72</v>
          </cell>
          <cell r="B69" t="str">
            <v>INSECTICIDE</v>
          </cell>
          <cell r="C69" t="str">
            <v>LORSBAN 15G</v>
          </cell>
          <cell r="D69" t="str">
            <v>DOW</v>
          </cell>
          <cell r="E69" t="str">
            <v>LB</v>
          </cell>
          <cell r="F69" t="str">
            <v>LB</v>
          </cell>
          <cell r="G69">
            <v>3.5999999999999996</v>
          </cell>
          <cell r="H69">
            <v>2.4</v>
          </cell>
          <cell r="I69">
            <v>3</v>
          </cell>
          <cell r="J69" t="str">
            <v>chlorpyrifos (Lorsban)</v>
          </cell>
        </row>
        <row r="70">
          <cell r="A70">
            <v>73</v>
          </cell>
          <cell r="B70" t="str">
            <v>INSECTICIDE</v>
          </cell>
          <cell r="C70" t="str">
            <v>LORSBAN 4E</v>
          </cell>
          <cell r="D70" t="str">
            <v>DOW</v>
          </cell>
          <cell r="E70" t="str">
            <v>GAL</v>
          </cell>
          <cell r="F70" t="str">
            <v>QT</v>
          </cell>
          <cell r="G70">
            <v>72.36</v>
          </cell>
          <cell r="H70">
            <v>48.24</v>
          </cell>
          <cell r="I70">
            <v>60.3</v>
          </cell>
          <cell r="J70" t="str">
            <v>chlorpyrifos (Lorsban)</v>
          </cell>
        </row>
        <row r="71">
          <cell r="A71">
            <v>74</v>
          </cell>
          <cell r="B71" t="str">
            <v>INSECTICIDE</v>
          </cell>
          <cell r="C71" t="str">
            <v>MALATHION 57%</v>
          </cell>
          <cell r="E71" t="str">
            <v>GAL</v>
          </cell>
          <cell r="F71" t="str">
            <v>GAL</v>
          </cell>
          <cell r="G71">
            <v>62.099999999999994</v>
          </cell>
          <cell r="H71">
            <v>41.4</v>
          </cell>
          <cell r="I71">
            <v>51.75</v>
          </cell>
          <cell r="J71" t="str">
            <v xml:space="preserve">malathion </v>
          </cell>
        </row>
        <row r="72">
          <cell r="A72">
            <v>75</v>
          </cell>
          <cell r="B72" t="str">
            <v>HERBICIDE</v>
          </cell>
          <cell r="C72" t="str">
            <v>Storm</v>
          </cell>
          <cell r="E72" t="str">
            <v>GAL</v>
          </cell>
          <cell r="F72" t="str">
            <v>OZ</v>
          </cell>
          <cell r="G72">
            <v>108</v>
          </cell>
          <cell r="H72">
            <v>72</v>
          </cell>
          <cell r="I72">
            <v>90</v>
          </cell>
          <cell r="J72" t="str">
            <v>bentazon + acifluorfen</v>
          </cell>
        </row>
        <row r="73">
          <cell r="A73">
            <v>76</v>
          </cell>
          <cell r="B73" t="str">
            <v>FUNGICIDE</v>
          </cell>
          <cell r="C73" t="str">
            <v>MANEX</v>
          </cell>
          <cell r="E73" t="str">
            <v>GAL</v>
          </cell>
          <cell r="G73">
            <v>22.950000000000003</v>
          </cell>
          <cell r="H73">
            <v>15.3</v>
          </cell>
          <cell r="I73">
            <v>19.13</v>
          </cell>
          <cell r="J73" t="str">
            <v>mancozeb (Manex)</v>
          </cell>
        </row>
        <row r="74">
          <cell r="A74">
            <v>77</v>
          </cell>
          <cell r="B74" t="str">
            <v>FUNGICIDE</v>
          </cell>
          <cell r="C74" t="str">
            <v>MANZATE 200</v>
          </cell>
          <cell r="D74" t="str">
            <v>DUPONT</v>
          </cell>
          <cell r="E74" t="str">
            <v>LB</v>
          </cell>
          <cell r="F74" t="str">
            <v>LB</v>
          </cell>
          <cell r="G74">
            <v>4.5</v>
          </cell>
          <cell r="H74">
            <v>3</v>
          </cell>
          <cell r="I74">
            <v>3.75</v>
          </cell>
          <cell r="J74" t="str">
            <v>mancozeb (Manzate)</v>
          </cell>
        </row>
        <row r="75">
          <cell r="A75">
            <v>80</v>
          </cell>
          <cell r="B75" t="str">
            <v>INSECTICIDE</v>
          </cell>
          <cell r="C75" t="str">
            <v>METHYL PARATHION</v>
          </cell>
          <cell r="E75" t="str">
            <v>GAL</v>
          </cell>
          <cell r="F75" t="str">
            <v>PT</v>
          </cell>
          <cell r="G75">
            <v>67.5</v>
          </cell>
          <cell r="H75">
            <v>45</v>
          </cell>
          <cell r="I75">
            <v>56.25</v>
          </cell>
          <cell r="J75" t="str">
            <v xml:space="preserve">methyl parathion </v>
          </cell>
        </row>
        <row r="76">
          <cell r="A76">
            <v>81</v>
          </cell>
          <cell r="B76" t="str">
            <v>NEMATICIDE</v>
          </cell>
          <cell r="C76" t="str">
            <v>MOCAP 10G</v>
          </cell>
          <cell r="D76" t="str">
            <v>BAYER</v>
          </cell>
          <cell r="E76" t="str">
            <v>LB</v>
          </cell>
          <cell r="F76" t="str">
            <v>LB</v>
          </cell>
          <cell r="G76">
            <v>3.1725000000000003</v>
          </cell>
          <cell r="H76">
            <v>2.1150000000000002</v>
          </cell>
          <cell r="I76">
            <v>2.64</v>
          </cell>
          <cell r="J76" t="str">
            <v>ethoprop (Mocap)</v>
          </cell>
        </row>
        <row r="77">
          <cell r="A77">
            <v>82</v>
          </cell>
          <cell r="B77" t="str">
            <v>INSECTICIDE</v>
          </cell>
          <cell r="C77" t="str">
            <v>MONITOR</v>
          </cell>
          <cell r="E77" t="str">
            <v>GAL</v>
          </cell>
          <cell r="F77" t="str">
            <v>QT</v>
          </cell>
          <cell r="G77">
            <v>89.1</v>
          </cell>
          <cell r="H77">
            <v>59.4</v>
          </cell>
          <cell r="I77">
            <v>74.25</v>
          </cell>
          <cell r="J77" t="str">
            <v>methamidophos (Monitor)</v>
          </cell>
        </row>
        <row r="78">
          <cell r="A78">
            <v>83</v>
          </cell>
          <cell r="B78" t="str">
            <v>HERBICIDE</v>
          </cell>
          <cell r="C78" t="str">
            <v>MSMA 6.6</v>
          </cell>
          <cell r="E78" t="str">
            <v>GAL</v>
          </cell>
          <cell r="F78" t="str">
            <v>GAL</v>
          </cell>
          <cell r="G78">
            <v>37.244999999999997</v>
          </cell>
          <cell r="H78">
            <v>24.83</v>
          </cell>
          <cell r="I78">
            <v>31.04</v>
          </cell>
          <cell r="J78" t="str">
            <v>MSMA</v>
          </cell>
        </row>
        <row r="79">
          <cell r="A79">
            <v>84</v>
          </cell>
          <cell r="B79" t="str">
            <v>BACTERICIDE</v>
          </cell>
          <cell r="C79" t="str">
            <v>MYCO-SHIELD</v>
          </cell>
          <cell r="E79" t="str">
            <v>LB</v>
          </cell>
          <cell r="G79">
            <v>28.349999999999998</v>
          </cell>
          <cell r="H79">
            <v>18.899999999999999</v>
          </cell>
          <cell r="I79">
            <v>23.63</v>
          </cell>
          <cell r="J79" t="str">
            <v>oxytetracycline (Myco-Shield)</v>
          </cell>
        </row>
        <row r="80">
          <cell r="A80">
            <v>85</v>
          </cell>
          <cell r="B80" t="str">
            <v>NEMATICIDE</v>
          </cell>
          <cell r="C80" t="str">
            <v>NEMACUR</v>
          </cell>
          <cell r="D80" t="str">
            <v>BAYER</v>
          </cell>
          <cell r="E80" t="str">
            <v>GAL</v>
          </cell>
          <cell r="F80" t="str">
            <v>GAL</v>
          </cell>
          <cell r="G80">
            <v>141.75</v>
          </cell>
          <cell r="H80">
            <v>94.5</v>
          </cell>
          <cell r="I80">
            <v>118.13</v>
          </cell>
          <cell r="J80" t="str">
            <v>fenamiphos (Nemacur)</v>
          </cell>
        </row>
        <row r="81">
          <cell r="A81">
            <v>86</v>
          </cell>
          <cell r="B81" t="str">
            <v>NEMATICIDE</v>
          </cell>
          <cell r="C81" t="str">
            <v>NEMACUR 15G</v>
          </cell>
          <cell r="E81" t="str">
            <v>LB</v>
          </cell>
          <cell r="G81">
            <v>4.32</v>
          </cell>
          <cell r="H81">
            <v>2.88</v>
          </cell>
          <cell r="I81">
            <v>3.6</v>
          </cell>
          <cell r="J81" t="str">
            <v>fenamiphos (Nemacur)</v>
          </cell>
        </row>
        <row r="82">
          <cell r="A82">
            <v>87</v>
          </cell>
          <cell r="B82" t="str">
            <v>FUNGICIDE</v>
          </cell>
          <cell r="C82" t="str">
            <v>NOVA 40 DF</v>
          </cell>
          <cell r="E82" t="str">
            <v>OZ</v>
          </cell>
          <cell r="G82">
            <v>82.5</v>
          </cell>
          <cell r="H82">
            <v>55</v>
          </cell>
          <cell r="I82">
            <v>68.75</v>
          </cell>
          <cell r="J82" t="str">
            <v>myclobutanil (Nova)</v>
          </cell>
        </row>
        <row r="83">
          <cell r="A83">
            <v>89</v>
          </cell>
          <cell r="B83" t="str">
            <v>SUCKER CON.</v>
          </cell>
          <cell r="C83" t="str">
            <v>OFF SHOOT -T</v>
          </cell>
          <cell r="E83" t="str">
            <v>GAL</v>
          </cell>
          <cell r="F83" t="str">
            <v>GAL</v>
          </cell>
          <cell r="G83">
            <v>29.67</v>
          </cell>
          <cell r="H83">
            <v>19.78</v>
          </cell>
          <cell r="I83">
            <v>24.73</v>
          </cell>
          <cell r="J83" t="str">
            <v>octanol and 1 decanol (Sucker Plucker)</v>
          </cell>
        </row>
        <row r="84">
          <cell r="A84">
            <v>90</v>
          </cell>
          <cell r="B84" t="str">
            <v>FUNGICIDE</v>
          </cell>
          <cell r="C84" t="str">
            <v>ORBIT</v>
          </cell>
          <cell r="E84" t="str">
            <v>GAL</v>
          </cell>
          <cell r="F84" t="str">
            <v>OZ</v>
          </cell>
          <cell r="G84">
            <v>121.5</v>
          </cell>
          <cell r="H84">
            <v>81</v>
          </cell>
          <cell r="I84">
            <v>101.25</v>
          </cell>
          <cell r="J84" t="str">
            <v>propiconazole (Orbit)</v>
          </cell>
        </row>
        <row r="85">
          <cell r="A85">
            <v>91</v>
          </cell>
          <cell r="B85" t="str">
            <v>INSECTICIDE</v>
          </cell>
          <cell r="C85" t="str">
            <v>ORTHENE 75W</v>
          </cell>
          <cell r="E85" t="str">
            <v>LB</v>
          </cell>
          <cell r="F85" t="str">
            <v>OZ</v>
          </cell>
          <cell r="G85">
            <v>9.7050000000000001</v>
          </cell>
          <cell r="H85">
            <v>6.47</v>
          </cell>
          <cell r="I85">
            <v>8.09</v>
          </cell>
          <cell r="J85" t="str">
            <v>acephate (Orthene)</v>
          </cell>
        </row>
        <row r="86">
          <cell r="A86">
            <v>93</v>
          </cell>
          <cell r="B86" t="str">
            <v>HERBICIDE</v>
          </cell>
          <cell r="C86" t="str">
            <v>WARRANT</v>
          </cell>
          <cell r="E86" t="str">
            <v>GAL</v>
          </cell>
          <cell r="F86" t="str">
            <v>Oz</v>
          </cell>
          <cell r="G86">
            <v>30.72</v>
          </cell>
          <cell r="H86">
            <v>20.48</v>
          </cell>
          <cell r="I86">
            <v>25.6</v>
          </cell>
          <cell r="J86" t="str">
            <v>Acetochlor</v>
          </cell>
        </row>
        <row r="87">
          <cell r="A87">
            <v>95</v>
          </cell>
          <cell r="B87" t="str">
            <v>GROWTH REG.</v>
          </cell>
          <cell r="C87" t="str">
            <v>PIX</v>
          </cell>
          <cell r="E87" t="str">
            <v>GAL</v>
          </cell>
          <cell r="F87" t="str">
            <v>OZ</v>
          </cell>
          <cell r="G87">
            <v>52.5</v>
          </cell>
          <cell r="H87">
            <v>35</v>
          </cell>
          <cell r="I87">
            <v>43.75</v>
          </cell>
          <cell r="J87" t="str">
            <v>mepiquat chloride (Pix)</v>
          </cell>
        </row>
        <row r="88">
          <cell r="A88">
            <v>96</v>
          </cell>
          <cell r="B88" t="str">
            <v>HERBICIDE</v>
          </cell>
          <cell r="C88" t="str">
            <v>POAST</v>
          </cell>
          <cell r="D88" t="str">
            <v>BASF</v>
          </cell>
          <cell r="E88" t="str">
            <v>GAL</v>
          </cell>
          <cell r="F88" t="str">
            <v>PT</v>
          </cell>
          <cell r="G88">
            <v>132.63</v>
          </cell>
          <cell r="H88">
            <v>88.42</v>
          </cell>
          <cell r="I88">
            <v>110.53</v>
          </cell>
          <cell r="J88" t="str">
            <v>sethoxydim (Poast)</v>
          </cell>
        </row>
        <row r="89">
          <cell r="A89">
            <v>97</v>
          </cell>
          <cell r="B89" t="str">
            <v>FUNGICIDE</v>
          </cell>
          <cell r="C89" t="str">
            <v>POLYRAM 80 DF</v>
          </cell>
          <cell r="E89" t="str">
            <v>LB</v>
          </cell>
          <cell r="G89">
            <v>3.4424999999999999</v>
          </cell>
          <cell r="H89">
            <v>2.2949999999999999</v>
          </cell>
          <cell r="I89">
            <v>2.87</v>
          </cell>
          <cell r="J89" t="str">
            <v>metiram (Polyram)</v>
          </cell>
        </row>
        <row r="90">
          <cell r="A90">
            <v>98</v>
          </cell>
          <cell r="B90" t="str">
            <v>INSECTICIDE</v>
          </cell>
          <cell r="C90" t="str">
            <v>Blackhawk</v>
          </cell>
          <cell r="E90" t="str">
            <v>LB</v>
          </cell>
          <cell r="F90" t="str">
            <v>OZ</v>
          </cell>
          <cell r="G90">
            <v>135</v>
          </cell>
          <cell r="H90">
            <v>90</v>
          </cell>
          <cell r="I90">
            <v>112.5</v>
          </cell>
          <cell r="J90" t="str">
            <v>spinosad (Blackhawk)</v>
          </cell>
        </row>
        <row r="91">
          <cell r="A91">
            <v>99</v>
          </cell>
          <cell r="B91" t="str">
            <v>HERBICIDE</v>
          </cell>
          <cell r="C91" t="str">
            <v>PREFAR 4E</v>
          </cell>
          <cell r="E91" t="str">
            <v>GAL</v>
          </cell>
          <cell r="G91">
            <v>75.599999999999994</v>
          </cell>
          <cell r="H91">
            <v>50.4</v>
          </cell>
          <cell r="I91">
            <v>63</v>
          </cell>
          <cell r="J91" t="str">
            <v>bensulide (Prefar)</v>
          </cell>
        </row>
        <row r="92">
          <cell r="A92">
            <v>100</v>
          </cell>
          <cell r="B92" t="str">
            <v>DEFOLIANT</v>
          </cell>
          <cell r="C92" t="str">
            <v>PREP</v>
          </cell>
          <cell r="D92" t="str">
            <v>BAYER</v>
          </cell>
          <cell r="E92" t="str">
            <v>GAL</v>
          </cell>
          <cell r="F92" t="str">
            <v>PT</v>
          </cell>
          <cell r="G92">
            <v>70.59</v>
          </cell>
          <cell r="H92">
            <v>47.06</v>
          </cell>
          <cell r="I92">
            <v>58.83</v>
          </cell>
          <cell r="J92" t="str">
            <v>ethephon (Prep)</v>
          </cell>
        </row>
        <row r="93">
          <cell r="A93">
            <v>101</v>
          </cell>
          <cell r="B93" t="str">
            <v>GROWTH REG</v>
          </cell>
          <cell r="C93" t="str">
            <v>PRIME PLUS</v>
          </cell>
          <cell r="E93" t="str">
            <v>GAL</v>
          </cell>
          <cell r="F93" t="str">
            <v>QT</v>
          </cell>
          <cell r="G93">
            <v>73.5</v>
          </cell>
          <cell r="H93">
            <v>49</v>
          </cell>
          <cell r="I93">
            <v>61.25</v>
          </cell>
          <cell r="J93" t="str">
            <v>Prime +</v>
          </cell>
        </row>
        <row r="94">
          <cell r="A94">
            <v>102</v>
          </cell>
          <cell r="B94" t="str">
            <v>HERBICIDE</v>
          </cell>
          <cell r="C94" t="str">
            <v>PRINCEP 4L</v>
          </cell>
          <cell r="D94" t="str">
            <v>SYNGENTA</v>
          </cell>
          <cell r="E94" t="str">
            <v>GAL</v>
          </cell>
          <cell r="F94" t="str">
            <v>GAL</v>
          </cell>
          <cell r="G94">
            <v>22.950000000000003</v>
          </cell>
          <cell r="H94">
            <v>15.3</v>
          </cell>
          <cell r="I94">
            <v>19.13</v>
          </cell>
          <cell r="J94" t="str">
            <v>simazine (Princep)</v>
          </cell>
        </row>
        <row r="95">
          <cell r="A95">
            <v>104</v>
          </cell>
          <cell r="B95" t="str">
            <v>HERBICIDE</v>
          </cell>
          <cell r="C95" t="str">
            <v>PROWL 3.3L</v>
          </cell>
          <cell r="D95" t="str">
            <v>BASF</v>
          </cell>
          <cell r="E95" t="str">
            <v>GAL</v>
          </cell>
          <cell r="F95" t="str">
            <v>PT</v>
          </cell>
          <cell r="G95">
            <v>60</v>
          </cell>
          <cell r="H95">
            <v>40</v>
          </cell>
          <cell r="I95">
            <v>50</v>
          </cell>
          <cell r="J95" t="str">
            <v>pendimethalin (Prowl)</v>
          </cell>
        </row>
        <row r="96">
          <cell r="A96">
            <v>106</v>
          </cell>
          <cell r="B96" t="str">
            <v>FUNGICIDE</v>
          </cell>
          <cell r="C96" t="str">
            <v>RIDOMIL 2E</v>
          </cell>
          <cell r="D96" t="str">
            <v>SYNGENTA</v>
          </cell>
          <cell r="E96" t="str">
            <v>GAL</v>
          </cell>
          <cell r="F96" t="str">
            <v>PT</v>
          </cell>
          <cell r="G96">
            <v>398.25</v>
          </cell>
          <cell r="H96">
            <v>265.5</v>
          </cell>
          <cell r="I96">
            <v>331.88</v>
          </cell>
          <cell r="J96" t="str">
            <v>metalaxyl (Ridomil)</v>
          </cell>
        </row>
        <row r="97">
          <cell r="A97">
            <v>107</v>
          </cell>
          <cell r="B97" t="str">
            <v>FUNGICIDE</v>
          </cell>
          <cell r="C97" t="str">
            <v>ORONDIS GOLD</v>
          </cell>
          <cell r="D97" t="str">
            <v>SYNGENTA</v>
          </cell>
          <cell r="E97" t="str">
            <v>GAL</v>
          </cell>
          <cell r="F97" t="str">
            <v>OZ</v>
          </cell>
          <cell r="G97">
            <v>266</v>
          </cell>
          <cell r="H97">
            <v>300.25</v>
          </cell>
          <cell r="I97">
            <v>283.13</v>
          </cell>
          <cell r="J97" t="str">
            <v>mefenoxam (Ordondis Gold)</v>
          </cell>
        </row>
        <row r="98">
          <cell r="A98">
            <v>108</v>
          </cell>
          <cell r="B98" t="str">
            <v>FUNGICIDE</v>
          </cell>
          <cell r="C98" t="str">
            <v>RONILAN</v>
          </cell>
          <cell r="E98" t="str">
            <v>LB</v>
          </cell>
          <cell r="G98">
            <v>25.650000000000002</v>
          </cell>
          <cell r="H98">
            <v>17.100000000000001</v>
          </cell>
          <cell r="I98">
            <v>21.38</v>
          </cell>
          <cell r="J98" t="str">
            <v>vinclozolin (Ronilan)</v>
          </cell>
        </row>
        <row r="99">
          <cell r="A99">
            <v>109</v>
          </cell>
          <cell r="B99" t="str">
            <v>HERBICIDE</v>
          </cell>
          <cell r="C99" t="str">
            <v>ROUNDUP POMERMAX</v>
          </cell>
          <cell r="D99" t="str">
            <v>MONSANTO</v>
          </cell>
          <cell r="E99" t="str">
            <v>GAL</v>
          </cell>
          <cell r="F99" t="str">
            <v>QT</v>
          </cell>
          <cell r="G99">
            <v>27</v>
          </cell>
          <cell r="H99">
            <v>18</v>
          </cell>
          <cell r="I99">
            <v>22.5</v>
          </cell>
          <cell r="J99" t="str">
            <v>glyphosate (Roundup ultra)</v>
          </cell>
        </row>
        <row r="100">
          <cell r="A100">
            <v>110</v>
          </cell>
          <cell r="B100" t="str">
            <v>FUMIGANT</v>
          </cell>
          <cell r="C100" t="str">
            <v>ROVRAL</v>
          </cell>
          <cell r="E100" t="str">
            <v>LB</v>
          </cell>
          <cell r="G100">
            <v>21.9</v>
          </cell>
          <cell r="H100">
            <v>14.6</v>
          </cell>
          <cell r="I100">
            <v>18.25</v>
          </cell>
          <cell r="J100" t="str">
            <v>iprodione (Rovral)</v>
          </cell>
        </row>
        <row r="101">
          <cell r="A101">
            <v>111</v>
          </cell>
          <cell r="B101" t="str">
            <v>GROWTH REG.</v>
          </cell>
          <cell r="C101" t="str">
            <v>ROYAL MH30</v>
          </cell>
          <cell r="E101" t="str">
            <v>GAL</v>
          </cell>
          <cell r="F101" t="str">
            <v>GAL</v>
          </cell>
          <cell r="G101">
            <v>17.25</v>
          </cell>
          <cell r="H101">
            <v>11.5</v>
          </cell>
          <cell r="I101">
            <v>14.38</v>
          </cell>
          <cell r="J101" t="str">
            <v>maleic hydrazide (Royal)</v>
          </cell>
        </row>
        <row r="102">
          <cell r="A102">
            <v>112</v>
          </cell>
          <cell r="B102" t="str">
            <v>FUNGICIDE</v>
          </cell>
          <cell r="C102" t="str">
            <v>RUBIGAN</v>
          </cell>
          <cell r="E102" t="str">
            <v>GAL</v>
          </cell>
          <cell r="G102">
            <v>116.10000000000001</v>
          </cell>
          <cell r="H102">
            <v>77.400000000000006</v>
          </cell>
          <cell r="I102">
            <v>96.75</v>
          </cell>
          <cell r="J102" t="str">
            <v>fenarimol (Rubigan)</v>
          </cell>
        </row>
        <row r="103">
          <cell r="A103">
            <v>113</v>
          </cell>
          <cell r="B103" t="str">
            <v>HERBICIDE</v>
          </cell>
          <cell r="C103" t="str">
            <v>SCEPTER</v>
          </cell>
          <cell r="D103" t="str">
            <v>BASF</v>
          </cell>
          <cell r="E103" t="str">
            <v>OZ</v>
          </cell>
          <cell r="G103">
            <v>7.5</v>
          </cell>
          <cell r="H103">
            <v>5</v>
          </cell>
          <cell r="I103">
            <v>6.25</v>
          </cell>
          <cell r="J103" t="str">
            <v>imazaquin (Scepter)</v>
          </cell>
        </row>
        <row r="104">
          <cell r="A104">
            <v>114</v>
          </cell>
          <cell r="B104" t="str">
            <v>INSECTICIDE</v>
          </cell>
          <cell r="C104" t="str">
            <v>Velum Total</v>
          </cell>
          <cell r="D104" t="str">
            <v>BAyer</v>
          </cell>
          <cell r="E104" t="str">
            <v>OZ</v>
          </cell>
          <cell r="F104" t="str">
            <v>OZ</v>
          </cell>
          <cell r="G104">
            <v>2.94</v>
          </cell>
          <cell r="H104">
            <v>1.96</v>
          </cell>
          <cell r="I104">
            <v>2.4500000000000002</v>
          </cell>
          <cell r="J104" t="str">
            <v>tralomethrin (Scout)</v>
          </cell>
        </row>
        <row r="105">
          <cell r="A105">
            <v>115</v>
          </cell>
          <cell r="B105" t="str">
            <v>INSECTICIDE</v>
          </cell>
          <cell r="C105" t="str">
            <v>SEVIN 80S</v>
          </cell>
          <cell r="E105" t="str">
            <v>LB</v>
          </cell>
          <cell r="F105" t="str">
            <v>LB</v>
          </cell>
          <cell r="G105">
            <v>9.4499999999999993</v>
          </cell>
          <cell r="H105">
            <v>6.3</v>
          </cell>
          <cell r="I105">
            <v>7.88</v>
          </cell>
          <cell r="J105" t="str">
            <v>carbaryl (Sevin)</v>
          </cell>
        </row>
        <row r="106">
          <cell r="A106">
            <v>116</v>
          </cell>
          <cell r="B106" t="str">
            <v>HERBICIDE</v>
          </cell>
          <cell r="C106" t="str">
            <v>SONALAN</v>
          </cell>
          <cell r="D106" t="str">
            <v>DOW</v>
          </cell>
          <cell r="E106" t="str">
            <v>GAL</v>
          </cell>
          <cell r="G106">
            <v>43.2</v>
          </cell>
          <cell r="H106">
            <v>28.8</v>
          </cell>
          <cell r="I106">
            <v>36</v>
          </cell>
          <cell r="J106" t="str">
            <v>ethalfluralin (Sonalan)</v>
          </cell>
        </row>
        <row r="107">
          <cell r="A107">
            <v>117</v>
          </cell>
          <cell r="B107" t="str">
            <v>HERBICIDE</v>
          </cell>
          <cell r="C107" t="str">
            <v>STAPLE</v>
          </cell>
          <cell r="D107" t="str">
            <v>DUPONT</v>
          </cell>
          <cell r="E107" t="str">
            <v>OZ</v>
          </cell>
          <cell r="F107" t="str">
            <v>OZ</v>
          </cell>
          <cell r="G107">
            <v>14.580000000000002</v>
          </cell>
          <cell r="H107">
            <v>9.7200000000000006</v>
          </cell>
          <cell r="I107">
            <v>12.15</v>
          </cell>
          <cell r="J107" t="str">
            <v>pyrithiobac (Staple)</v>
          </cell>
        </row>
        <row r="108">
          <cell r="A108">
            <v>118</v>
          </cell>
          <cell r="B108" t="str">
            <v>HERBICIDE</v>
          </cell>
          <cell r="C108" t="str">
            <v>SURFLAN 4AS</v>
          </cell>
          <cell r="E108" t="str">
            <v>GAL</v>
          </cell>
          <cell r="F108" t="str">
            <v>GAL</v>
          </cell>
          <cell r="G108">
            <v>116.10000000000001</v>
          </cell>
          <cell r="H108">
            <v>77.400000000000006</v>
          </cell>
          <cell r="I108">
            <v>96.75</v>
          </cell>
          <cell r="J108" t="str">
            <v>oryzalin (Surflan)</v>
          </cell>
        </row>
        <row r="109">
          <cell r="A109">
            <v>120</v>
          </cell>
          <cell r="B109" t="str">
            <v>HERBICIDE</v>
          </cell>
          <cell r="C109" t="str">
            <v>SUTAN + 6.7E</v>
          </cell>
          <cell r="E109" t="str">
            <v>GAL</v>
          </cell>
          <cell r="F109" t="str">
            <v>PT</v>
          </cell>
          <cell r="G109">
            <v>32.400000000000006</v>
          </cell>
          <cell r="H109">
            <v>21.6</v>
          </cell>
          <cell r="I109">
            <v>27</v>
          </cell>
          <cell r="J109" t="str">
            <v>butylate (Sutan)</v>
          </cell>
        </row>
        <row r="110">
          <cell r="A110">
            <v>121</v>
          </cell>
          <cell r="B110" t="str">
            <v>FUNGICIDE</v>
          </cell>
          <cell r="C110" t="str">
            <v>SYLLIT</v>
          </cell>
          <cell r="E110" t="str">
            <v>LB</v>
          </cell>
          <cell r="G110">
            <v>63.449999999999996</v>
          </cell>
          <cell r="H110">
            <v>42.3</v>
          </cell>
          <cell r="I110">
            <v>52.88</v>
          </cell>
          <cell r="J110" t="str">
            <v>dodine (Syllit)</v>
          </cell>
        </row>
        <row r="111">
          <cell r="A111">
            <v>122</v>
          </cell>
          <cell r="B111" t="str">
            <v>FUMIGANT</v>
          </cell>
          <cell r="C111" t="str">
            <v>TELONE II</v>
          </cell>
          <cell r="D111" t="str">
            <v>DOW</v>
          </cell>
          <cell r="E111" t="str">
            <v>GAL</v>
          </cell>
          <cell r="F111" t="str">
            <v>GAL</v>
          </cell>
          <cell r="G111">
            <v>24</v>
          </cell>
          <cell r="H111">
            <v>16</v>
          </cell>
          <cell r="I111">
            <v>20</v>
          </cell>
          <cell r="J111" t="str">
            <v>dichloropropene (Telone II)</v>
          </cell>
        </row>
        <row r="112">
          <cell r="A112">
            <v>123</v>
          </cell>
          <cell r="B112" t="str">
            <v>FUMIGANT</v>
          </cell>
          <cell r="C112" t="str">
            <v>TELONE C-17</v>
          </cell>
          <cell r="D112" t="str">
            <v>DOW</v>
          </cell>
          <cell r="E112" t="str">
            <v>GAL</v>
          </cell>
          <cell r="F112" t="str">
            <v>GAL</v>
          </cell>
          <cell r="G112">
            <v>31.589999999999996</v>
          </cell>
          <cell r="H112">
            <v>21.06</v>
          </cell>
          <cell r="I112">
            <v>26.33</v>
          </cell>
          <cell r="J112" t="str">
            <v>dichloropropene+chloropicrin (Telone C17)</v>
          </cell>
        </row>
        <row r="113">
          <cell r="A113">
            <v>124</v>
          </cell>
          <cell r="B113" t="str">
            <v>INSEC/NEMAT</v>
          </cell>
          <cell r="C113" t="str">
            <v>TEMIK 15G</v>
          </cell>
          <cell r="D113" t="str">
            <v>BAYER</v>
          </cell>
          <cell r="E113" t="str">
            <v>LB</v>
          </cell>
          <cell r="F113" t="str">
            <v>LB</v>
          </cell>
          <cell r="G113">
            <v>5.25</v>
          </cell>
          <cell r="H113">
            <v>3.5</v>
          </cell>
          <cell r="I113">
            <v>4.38</v>
          </cell>
          <cell r="J113" t="str">
            <v>aldicarb (Temik)</v>
          </cell>
        </row>
        <row r="114">
          <cell r="A114">
            <v>125</v>
          </cell>
          <cell r="B114" t="str">
            <v>INSECTICIDE</v>
          </cell>
          <cell r="C114" t="str">
            <v>THIODAN 3EC / THIONEX 3EC</v>
          </cell>
          <cell r="E114" t="str">
            <v>GAL</v>
          </cell>
          <cell r="F114" t="str">
            <v>GAL</v>
          </cell>
          <cell r="G114">
            <v>42</v>
          </cell>
          <cell r="H114">
            <v>28</v>
          </cell>
          <cell r="I114">
            <v>35</v>
          </cell>
          <cell r="J114" t="str">
            <v>endosulfan (Thiodan)</v>
          </cell>
        </row>
        <row r="115">
          <cell r="A115">
            <v>126</v>
          </cell>
          <cell r="B115" t="str">
            <v>FUNGICIDE</v>
          </cell>
          <cell r="C115" t="str">
            <v>THIRAM</v>
          </cell>
          <cell r="E115" t="str">
            <v>LB</v>
          </cell>
          <cell r="G115">
            <v>4.0500000000000007</v>
          </cell>
          <cell r="H115">
            <v>2.7</v>
          </cell>
          <cell r="I115">
            <v>3.38</v>
          </cell>
          <cell r="J115" t="str">
            <v>thiram</v>
          </cell>
        </row>
        <row r="116">
          <cell r="A116">
            <v>127</v>
          </cell>
          <cell r="B116" t="str">
            <v>FUNGICIDE</v>
          </cell>
          <cell r="C116" t="str">
            <v>TILT</v>
          </cell>
          <cell r="E116" t="str">
            <v>GAL</v>
          </cell>
          <cell r="F116" t="str">
            <v>OZ</v>
          </cell>
          <cell r="G116">
            <v>445.5</v>
          </cell>
          <cell r="H116">
            <v>297</v>
          </cell>
          <cell r="I116">
            <v>371.25</v>
          </cell>
          <cell r="J116" t="str">
            <v>propiconazole (Tilt)</v>
          </cell>
        </row>
        <row r="117">
          <cell r="A117">
            <v>128</v>
          </cell>
          <cell r="B117" t="str">
            <v>FUNGICIDE</v>
          </cell>
          <cell r="C117" t="str">
            <v>TOPSIN 70WP</v>
          </cell>
          <cell r="E117" t="str">
            <v>LB</v>
          </cell>
          <cell r="F117" t="str">
            <v>LB</v>
          </cell>
          <cell r="G117">
            <v>21.721499999999999</v>
          </cell>
          <cell r="H117">
            <v>14.481</v>
          </cell>
          <cell r="I117">
            <v>18.100000000000001</v>
          </cell>
          <cell r="J117" t="str">
            <v>thiophanate-methyl (Topsin)</v>
          </cell>
        </row>
        <row r="118">
          <cell r="A118">
            <v>129</v>
          </cell>
          <cell r="B118" t="str">
            <v>HERBICIDE</v>
          </cell>
          <cell r="C118" t="str">
            <v>TREFLAN EC / DINTEC 4L</v>
          </cell>
          <cell r="D118" t="str">
            <v>DOW</v>
          </cell>
          <cell r="E118" t="str">
            <v>GAL</v>
          </cell>
          <cell r="F118" t="str">
            <v>PT</v>
          </cell>
          <cell r="G118">
            <v>37.935000000000002</v>
          </cell>
          <cell r="H118">
            <v>25.29</v>
          </cell>
          <cell r="I118">
            <v>31.61</v>
          </cell>
          <cell r="J118" t="str">
            <v>trifluralin (Treflan EC)</v>
          </cell>
        </row>
        <row r="119">
          <cell r="A119">
            <v>131</v>
          </cell>
          <cell r="B119" t="str">
            <v>FUMIGANT</v>
          </cell>
          <cell r="C119" t="str">
            <v>VAPAM</v>
          </cell>
          <cell r="E119" t="str">
            <v>GAL</v>
          </cell>
          <cell r="G119">
            <v>5.4</v>
          </cell>
          <cell r="H119">
            <v>3.6</v>
          </cell>
          <cell r="I119">
            <v>4.5</v>
          </cell>
          <cell r="J119" t="str">
            <v>metam-sodium (Vapam)</v>
          </cell>
        </row>
        <row r="120">
          <cell r="A120">
            <v>132</v>
          </cell>
          <cell r="B120" t="str">
            <v>HERBICIDE</v>
          </cell>
          <cell r="C120" t="str">
            <v>VERNAM 7E</v>
          </cell>
          <cell r="E120" t="str">
            <v>GAL</v>
          </cell>
          <cell r="G120">
            <v>47.25</v>
          </cell>
          <cell r="H120">
            <v>31.5</v>
          </cell>
          <cell r="I120">
            <v>39.380000000000003</v>
          </cell>
          <cell r="J120" t="str">
            <v>vernolate (Vernam)</v>
          </cell>
        </row>
        <row r="121">
          <cell r="A121">
            <v>134</v>
          </cell>
          <cell r="B121" t="str">
            <v>FUNGICIDE</v>
          </cell>
          <cell r="C121" t="str">
            <v xml:space="preserve">ZIRAM </v>
          </cell>
          <cell r="E121" t="str">
            <v>LB</v>
          </cell>
          <cell r="F121" t="str">
            <v>LB</v>
          </cell>
          <cell r="G121">
            <v>4.59</v>
          </cell>
          <cell r="H121">
            <v>3.06</v>
          </cell>
          <cell r="I121">
            <v>3.83</v>
          </cell>
          <cell r="J121" t="str">
            <v>ziram</v>
          </cell>
        </row>
        <row r="122">
          <cell r="A122">
            <v>135</v>
          </cell>
          <cell r="B122" t="str">
            <v>SURFACTANT</v>
          </cell>
          <cell r="C122" t="str">
            <v>SURFACTANT</v>
          </cell>
          <cell r="E122" t="str">
            <v>GAL</v>
          </cell>
          <cell r="F122" t="str">
            <v>QT</v>
          </cell>
          <cell r="G122">
            <v>14.850000000000001</v>
          </cell>
          <cell r="H122">
            <v>9.9</v>
          </cell>
          <cell r="I122">
            <v>12.38</v>
          </cell>
          <cell r="J122" t="str">
            <v>surfactant</v>
          </cell>
        </row>
        <row r="123">
          <cell r="A123">
            <v>136</v>
          </cell>
          <cell r="B123" t="str">
            <v>FUNGICIDE</v>
          </cell>
          <cell r="C123" t="str">
            <v>MUSCLE</v>
          </cell>
          <cell r="E123" t="str">
            <v>GAL</v>
          </cell>
          <cell r="F123" t="str">
            <v>OZ</v>
          </cell>
          <cell r="G123">
            <v>60</v>
          </cell>
          <cell r="H123">
            <v>40</v>
          </cell>
          <cell r="I123">
            <v>50</v>
          </cell>
          <cell r="J123" t="str">
            <v>Chlorothalonil + tebuconazole</v>
          </cell>
        </row>
        <row r="124">
          <cell r="A124">
            <v>137</v>
          </cell>
          <cell r="B124" t="str">
            <v>INSECTICIDE</v>
          </cell>
          <cell r="C124" t="str">
            <v>WARRIOR T</v>
          </cell>
          <cell r="E124" t="str">
            <v>GAL</v>
          </cell>
          <cell r="F124" t="str">
            <v>OZ</v>
          </cell>
          <cell r="G124">
            <v>723.52500000000009</v>
          </cell>
          <cell r="H124">
            <v>482.35</v>
          </cell>
          <cell r="I124">
            <v>602.94000000000005</v>
          </cell>
          <cell r="J124" t="str">
            <v>lambda-cyhalothrin (Warrior T)</v>
          </cell>
        </row>
        <row r="125">
          <cell r="A125">
            <v>138</v>
          </cell>
          <cell r="B125" t="str">
            <v>HERBICIDE</v>
          </cell>
          <cell r="C125" t="str">
            <v>CAPAROL 4L</v>
          </cell>
          <cell r="D125" t="str">
            <v>SYNGENTA</v>
          </cell>
          <cell r="E125" t="str">
            <v>GAL</v>
          </cell>
          <cell r="F125" t="str">
            <v>PT</v>
          </cell>
          <cell r="G125">
            <v>37.5</v>
          </cell>
          <cell r="H125">
            <v>25</v>
          </cell>
          <cell r="I125">
            <v>31.25</v>
          </cell>
          <cell r="J125" t="str">
            <v>prometryn (Caparol)</v>
          </cell>
        </row>
        <row r="126">
          <cell r="A126">
            <v>139</v>
          </cell>
          <cell r="B126" t="str">
            <v>HERBICIDE</v>
          </cell>
          <cell r="C126" t="str">
            <v>EVIK DF</v>
          </cell>
          <cell r="D126" t="str">
            <v>SYNGENTA</v>
          </cell>
          <cell r="E126" t="str">
            <v>LB</v>
          </cell>
          <cell r="F126" t="str">
            <v>LB</v>
          </cell>
          <cell r="G126">
            <v>9.4499999999999993</v>
          </cell>
          <cell r="H126">
            <v>6.3</v>
          </cell>
          <cell r="I126">
            <v>7.88</v>
          </cell>
          <cell r="J126" t="str">
            <v>ametryn (Evik)</v>
          </cell>
        </row>
        <row r="127">
          <cell r="A127">
            <v>140</v>
          </cell>
          <cell r="B127" t="str">
            <v>INSECTICIDE</v>
          </cell>
          <cell r="C127" t="str">
            <v>ADMIRE PRO SC43</v>
          </cell>
          <cell r="D127" t="str">
            <v>BAYER</v>
          </cell>
          <cell r="E127" t="str">
            <v>OZ</v>
          </cell>
          <cell r="F127" t="str">
            <v>OZ</v>
          </cell>
          <cell r="G127">
            <v>1.5750000000000002</v>
          </cell>
          <cell r="H127">
            <v>1.05</v>
          </cell>
          <cell r="I127">
            <v>1.31</v>
          </cell>
          <cell r="J127" t="str">
            <v>imidacloprid (Admire Pro)</v>
          </cell>
        </row>
        <row r="128">
          <cell r="A128">
            <v>141</v>
          </cell>
          <cell r="B128" t="str">
            <v>INSECTICIDE</v>
          </cell>
          <cell r="C128" t="str">
            <v xml:space="preserve">PROVADO </v>
          </cell>
          <cell r="D128" t="str">
            <v>BAYER</v>
          </cell>
          <cell r="E128" t="str">
            <v>GAL</v>
          </cell>
          <cell r="F128" t="str">
            <v>OZ</v>
          </cell>
          <cell r="G128">
            <v>139.5</v>
          </cell>
          <cell r="H128">
            <v>93</v>
          </cell>
          <cell r="I128">
            <v>116.25</v>
          </cell>
          <cell r="J128" t="str">
            <v>imidacloprid (Provado)</v>
          </cell>
        </row>
        <row r="129">
          <cell r="A129">
            <v>142</v>
          </cell>
          <cell r="B129" t="str">
            <v>INSECTICIDE</v>
          </cell>
          <cell r="C129" t="str">
            <v>SPINTOR</v>
          </cell>
          <cell r="D129" t="str">
            <v>DOW</v>
          </cell>
          <cell r="E129" t="str">
            <v>GAL</v>
          </cell>
          <cell r="F129" t="str">
            <v>OZ</v>
          </cell>
          <cell r="G129">
            <v>975</v>
          </cell>
          <cell r="H129">
            <v>650</v>
          </cell>
          <cell r="I129">
            <v>812.5</v>
          </cell>
          <cell r="J129" t="str">
            <v>spinosad (Spintor)</v>
          </cell>
        </row>
        <row r="130">
          <cell r="A130">
            <v>143</v>
          </cell>
          <cell r="B130" t="str">
            <v>INSECTICIDE</v>
          </cell>
          <cell r="C130" t="str">
            <v>STEWARD</v>
          </cell>
          <cell r="D130" t="str">
            <v>DUPONT</v>
          </cell>
          <cell r="E130" t="str">
            <v>GAL</v>
          </cell>
          <cell r="F130" t="str">
            <v>OZ</v>
          </cell>
          <cell r="G130">
            <v>245</v>
          </cell>
          <cell r="H130">
            <v>245</v>
          </cell>
          <cell r="I130">
            <v>245</v>
          </cell>
          <cell r="J130" t="str">
            <v>indoxacarb (Steward)</v>
          </cell>
        </row>
        <row r="131">
          <cell r="A131">
            <v>144</v>
          </cell>
          <cell r="B131" t="str">
            <v>INSECTICIDE</v>
          </cell>
          <cell r="C131" t="str">
            <v>DICOFOL</v>
          </cell>
          <cell r="D131" t="str">
            <v>DOW</v>
          </cell>
          <cell r="E131" t="str">
            <v>GAL</v>
          </cell>
          <cell r="G131">
            <v>54</v>
          </cell>
          <cell r="H131">
            <v>36</v>
          </cell>
          <cell r="I131">
            <v>45</v>
          </cell>
          <cell r="J131" t="str">
            <v xml:space="preserve">dicofol </v>
          </cell>
        </row>
        <row r="132">
          <cell r="A132">
            <v>145</v>
          </cell>
          <cell r="B132" t="str">
            <v>INSECTICIDE</v>
          </cell>
          <cell r="C132" t="str">
            <v>PENNCAP M</v>
          </cell>
          <cell r="E132" t="str">
            <v>GAL</v>
          </cell>
          <cell r="F132" t="str">
            <v>PT</v>
          </cell>
          <cell r="G132">
            <v>35.099999999999994</v>
          </cell>
          <cell r="H132">
            <v>23.4</v>
          </cell>
          <cell r="I132">
            <v>29.25</v>
          </cell>
          <cell r="J132" t="str">
            <v>methyl-parathion (Penncap M)</v>
          </cell>
        </row>
        <row r="133">
          <cell r="A133">
            <v>146</v>
          </cell>
          <cell r="B133" t="str">
            <v>INSECTICIDE</v>
          </cell>
          <cell r="C133" t="str">
            <v>BAYTHROID</v>
          </cell>
          <cell r="D133" t="str">
            <v>BAYER</v>
          </cell>
          <cell r="E133" t="str">
            <v>GAL</v>
          </cell>
          <cell r="F133" t="str">
            <v>OZ</v>
          </cell>
          <cell r="G133">
            <v>217.5</v>
          </cell>
          <cell r="H133">
            <v>145</v>
          </cell>
          <cell r="I133">
            <v>181.25</v>
          </cell>
          <cell r="J133" t="str">
            <v>cyfluthrin (Baythroid)</v>
          </cell>
        </row>
        <row r="134">
          <cell r="A134">
            <v>147</v>
          </cell>
          <cell r="B134" t="str">
            <v>INSECTICIDE</v>
          </cell>
          <cell r="C134" t="str">
            <v>DANITOL</v>
          </cell>
          <cell r="D134" t="str">
            <v>VALENT</v>
          </cell>
          <cell r="E134" t="str">
            <v>GAL</v>
          </cell>
          <cell r="G134">
            <v>198.45000000000002</v>
          </cell>
          <cell r="H134">
            <v>132.30000000000001</v>
          </cell>
          <cell r="I134">
            <v>165.38</v>
          </cell>
          <cell r="J134" t="str">
            <v>fenpropathrin (Danitol)</v>
          </cell>
        </row>
        <row r="135">
          <cell r="A135">
            <v>148</v>
          </cell>
          <cell r="B135" t="str">
            <v>INSECTICIDE</v>
          </cell>
          <cell r="C135" t="str">
            <v>AGRIMEK</v>
          </cell>
          <cell r="E135" t="str">
            <v>GAL</v>
          </cell>
          <cell r="G135">
            <v>880.19999999999993</v>
          </cell>
          <cell r="H135">
            <v>586.79999999999995</v>
          </cell>
          <cell r="I135">
            <v>733.5</v>
          </cell>
          <cell r="J135" t="str">
            <v>abamectin (Agrimek)</v>
          </cell>
        </row>
        <row r="136">
          <cell r="A136">
            <v>149</v>
          </cell>
          <cell r="B136" t="str">
            <v>INSECTICIDE</v>
          </cell>
          <cell r="C136" t="str">
            <v xml:space="preserve">GUTHION </v>
          </cell>
          <cell r="E136" t="str">
            <v>LB</v>
          </cell>
          <cell r="F136" t="str">
            <v>LB</v>
          </cell>
          <cell r="G136">
            <v>12.149999999999999</v>
          </cell>
          <cell r="H136">
            <v>8.1</v>
          </cell>
          <cell r="I136">
            <v>10.130000000000001</v>
          </cell>
          <cell r="J136" t="str">
            <v>azinphosmethyl (Guthion)</v>
          </cell>
        </row>
        <row r="137">
          <cell r="A137">
            <v>150</v>
          </cell>
          <cell r="B137" t="str">
            <v>INSECTICIDE</v>
          </cell>
          <cell r="C137" t="str">
            <v>IMIDAM 70W</v>
          </cell>
          <cell r="E137" t="str">
            <v>LB</v>
          </cell>
          <cell r="F137" t="str">
            <v>LB</v>
          </cell>
          <cell r="G137">
            <v>18.825000000000003</v>
          </cell>
          <cell r="H137">
            <v>12.55</v>
          </cell>
          <cell r="I137">
            <v>15.69</v>
          </cell>
          <cell r="J137" t="str">
            <v>phosmet (Imidam)</v>
          </cell>
        </row>
        <row r="138">
          <cell r="A138">
            <v>151</v>
          </cell>
          <cell r="B138" t="str">
            <v>INSECTICIDE</v>
          </cell>
          <cell r="C138" t="str">
            <v>CARZOL SP</v>
          </cell>
          <cell r="E138" t="str">
            <v>LB</v>
          </cell>
          <cell r="F138" t="str">
            <v>LB</v>
          </cell>
          <cell r="G138">
            <v>58.050000000000004</v>
          </cell>
          <cell r="H138">
            <v>38.700000000000003</v>
          </cell>
          <cell r="I138">
            <v>48.38</v>
          </cell>
          <cell r="J138" t="str">
            <v>formetanate hydrochloride (Carzol)</v>
          </cell>
        </row>
        <row r="139">
          <cell r="A139">
            <v>152</v>
          </cell>
          <cell r="B139" t="str">
            <v>FUNGICIDE</v>
          </cell>
          <cell r="C139" t="str">
            <v>SULFUR 90W</v>
          </cell>
          <cell r="E139" t="str">
            <v>LB</v>
          </cell>
          <cell r="F139" t="str">
            <v>LB</v>
          </cell>
          <cell r="G139">
            <v>15</v>
          </cell>
          <cell r="H139">
            <v>10</v>
          </cell>
          <cell r="I139">
            <v>12.5</v>
          </cell>
          <cell r="J139" t="str">
            <v>sulfur 90%</v>
          </cell>
        </row>
        <row r="140">
          <cell r="A140">
            <v>153</v>
          </cell>
          <cell r="B140" t="str">
            <v>HERBICIDE</v>
          </cell>
          <cell r="C140" t="str">
            <v>KARMEX DF</v>
          </cell>
          <cell r="D140" t="str">
            <v>DUPONT</v>
          </cell>
          <cell r="E140" t="str">
            <v>LB</v>
          </cell>
          <cell r="F140" t="str">
            <v>LB</v>
          </cell>
          <cell r="G140">
            <v>10.68</v>
          </cell>
          <cell r="H140">
            <v>7.12</v>
          </cell>
          <cell r="I140">
            <v>8.9</v>
          </cell>
          <cell r="J140" t="str">
            <v>diuron (Karmex)</v>
          </cell>
        </row>
        <row r="141">
          <cell r="A141">
            <v>154</v>
          </cell>
          <cell r="B141" t="str">
            <v>HERBICIDE</v>
          </cell>
          <cell r="C141" t="str">
            <v>SINBAR 80W</v>
          </cell>
          <cell r="E141" t="str">
            <v>LB</v>
          </cell>
          <cell r="F141" t="str">
            <v>LB</v>
          </cell>
          <cell r="G141">
            <v>40.5</v>
          </cell>
          <cell r="H141">
            <v>27</v>
          </cell>
          <cell r="I141">
            <v>33.75</v>
          </cell>
          <cell r="J141" t="str">
            <v>terbacil (Sinbar)</v>
          </cell>
        </row>
        <row r="142">
          <cell r="A142">
            <v>155</v>
          </cell>
          <cell r="B142" t="str">
            <v>INSECTICIDE</v>
          </cell>
          <cell r="C142" t="str">
            <v>DIMETHOATE 4E</v>
          </cell>
          <cell r="D142" t="str">
            <v>MICROFLO</v>
          </cell>
          <cell r="E142" t="str">
            <v>GAL</v>
          </cell>
          <cell r="F142" t="str">
            <v>PT</v>
          </cell>
          <cell r="G142">
            <v>51.300000000000004</v>
          </cell>
          <cell r="H142">
            <v>34.200000000000003</v>
          </cell>
          <cell r="I142">
            <v>42.75</v>
          </cell>
          <cell r="J142" t="str">
            <v>dimethoate</v>
          </cell>
        </row>
        <row r="143">
          <cell r="A143">
            <v>156</v>
          </cell>
          <cell r="B143" t="str">
            <v>INSECTICIDE</v>
          </cell>
          <cell r="C143" t="str">
            <v>APOLLO</v>
          </cell>
          <cell r="E143" t="str">
            <v>PT</v>
          </cell>
          <cell r="G143">
            <v>229.5</v>
          </cell>
          <cell r="H143">
            <v>153</v>
          </cell>
          <cell r="I143">
            <v>191.25</v>
          </cell>
          <cell r="J143" t="str">
            <v>clofantezine (Apollo)</v>
          </cell>
        </row>
        <row r="144">
          <cell r="A144">
            <v>157</v>
          </cell>
          <cell r="B144" t="str">
            <v>INSECTICIDE</v>
          </cell>
          <cell r="C144" t="str">
            <v>DORMANT OIL</v>
          </cell>
          <cell r="E144" t="str">
            <v>GAL</v>
          </cell>
          <cell r="F144" t="str">
            <v>GAL</v>
          </cell>
          <cell r="G144">
            <v>6.6150000000000002</v>
          </cell>
          <cell r="H144">
            <v>4.41</v>
          </cell>
          <cell r="I144">
            <v>5.51</v>
          </cell>
          <cell r="J144" t="str">
            <v>dormant oil</v>
          </cell>
        </row>
        <row r="145">
          <cell r="A145">
            <v>158</v>
          </cell>
          <cell r="B145" t="str">
            <v>HERBICIDE</v>
          </cell>
          <cell r="C145" t="str">
            <v>REMEDY</v>
          </cell>
          <cell r="E145" t="str">
            <v>GAL</v>
          </cell>
          <cell r="F145" t="str">
            <v>PT</v>
          </cell>
          <cell r="G145">
            <v>126.89999999999999</v>
          </cell>
          <cell r="H145">
            <v>84.6</v>
          </cell>
          <cell r="I145">
            <v>105.75</v>
          </cell>
          <cell r="J145" t="str">
            <v>trichlopyr (Remedy)</v>
          </cell>
        </row>
        <row r="146">
          <cell r="A146">
            <v>159</v>
          </cell>
          <cell r="B146" t="str">
            <v>HERBICIDE</v>
          </cell>
          <cell r="C146" t="str">
            <v>GRAZON P+D</v>
          </cell>
          <cell r="E146" t="str">
            <v>GAL</v>
          </cell>
          <cell r="F146" t="str">
            <v>PT</v>
          </cell>
          <cell r="G146">
            <v>54.704999999999998</v>
          </cell>
          <cell r="H146">
            <v>36.47</v>
          </cell>
          <cell r="I146">
            <v>45.59</v>
          </cell>
          <cell r="J146" t="str">
            <v>picloram+2,4-D (Grazon P+D)</v>
          </cell>
        </row>
        <row r="147">
          <cell r="A147">
            <v>160</v>
          </cell>
          <cell r="B147" t="str">
            <v>HERBICIDE</v>
          </cell>
          <cell r="C147" t="str">
            <v>STARFIRE EC</v>
          </cell>
          <cell r="E147" t="str">
            <v>GAL</v>
          </cell>
          <cell r="F147" t="str">
            <v>OZ</v>
          </cell>
          <cell r="G147">
            <v>48.599999999999994</v>
          </cell>
          <cell r="H147">
            <v>32.4</v>
          </cell>
          <cell r="I147">
            <v>40.5</v>
          </cell>
          <cell r="J147" t="str">
            <v>paraquat (Starfire)</v>
          </cell>
        </row>
        <row r="148">
          <cell r="A148">
            <v>161</v>
          </cell>
          <cell r="B148" t="str">
            <v>HERBICIDE</v>
          </cell>
          <cell r="C148" t="str">
            <v>DUAL MAGNUM EC</v>
          </cell>
          <cell r="D148" t="str">
            <v>SYNGENTA</v>
          </cell>
          <cell r="E148" t="str">
            <v>GAL</v>
          </cell>
          <cell r="F148" t="str">
            <v>PT</v>
          </cell>
          <cell r="G148">
            <v>103.5</v>
          </cell>
          <cell r="H148">
            <v>69</v>
          </cell>
          <cell r="I148">
            <v>86.25</v>
          </cell>
          <cell r="J148" t="str">
            <v>s-metolachlor (Dual Magnum EC)</v>
          </cell>
        </row>
        <row r="149">
          <cell r="A149">
            <v>162</v>
          </cell>
          <cell r="B149" t="str">
            <v>INSECTICIDE</v>
          </cell>
          <cell r="C149" t="str">
            <v>DIAZINON 14G</v>
          </cell>
          <cell r="E149" t="str">
            <v>LB</v>
          </cell>
          <cell r="F149" t="str">
            <v>LB</v>
          </cell>
          <cell r="G149">
            <v>2.7404999999999999</v>
          </cell>
          <cell r="H149">
            <v>1.827</v>
          </cell>
          <cell r="I149">
            <v>2.2799999999999998</v>
          </cell>
          <cell r="J149" t="str">
            <v>diazinon</v>
          </cell>
        </row>
        <row r="150">
          <cell r="A150">
            <v>163</v>
          </cell>
          <cell r="B150" t="str">
            <v>INSECTICIDE</v>
          </cell>
          <cell r="C150" t="str">
            <v>XENTARI</v>
          </cell>
          <cell r="E150" t="str">
            <v>LB</v>
          </cell>
          <cell r="F150" t="str">
            <v>LB</v>
          </cell>
          <cell r="G150">
            <v>29.82</v>
          </cell>
          <cell r="H150">
            <v>19.88</v>
          </cell>
          <cell r="I150">
            <v>24.85</v>
          </cell>
          <cell r="J150" t="str">
            <v>bacillus thuringiensis (Xentari)</v>
          </cell>
        </row>
        <row r="151">
          <cell r="A151">
            <v>164</v>
          </cell>
          <cell r="B151" t="str">
            <v>INSECTICIDE</v>
          </cell>
          <cell r="C151" t="str">
            <v>M-PEDE</v>
          </cell>
          <cell r="D151" t="str">
            <v>DOW</v>
          </cell>
          <cell r="E151" t="str">
            <v>GAL</v>
          </cell>
          <cell r="F151" t="str">
            <v>GAL</v>
          </cell>
          <cell r="G151">
            <v>22.950000000000003</v>
          </cell>
          <cell r="H151">
            <v>15.3</v>
          </cell>
          <cell r="I151">
            <v>19.13</v>
          </cell>
          <cell r="J151" t="str">
            <v>insecticidal soap (M-Pede)</v>
          </cell>
        </row>
        <row r="152">
          <cell r="A152">
            <v>165</v>
          </cell>
          <cell r="B152" t="str">
            <v>INSECTICIDE</v>
          </cell>
          <cell r="C152" t="str">
            <v>SAFE-T-CIDE</v>
          </cell>
          <cell r="E152" t="str">
            <v>GAL</v>
          </cell>
          <cell r="F152" t="str">
            <v>GAL</v>
          </cell>
          <cell r="G152">
            <v>21</v>
          </cell>
          <cell r="H152">
            <v>14</v>
          </cell>
          <cell r="I152">
            <v>17.5</v>
          </cell>
          <cell r="J152" t="str">
            <v>horticultural oil (Safe-T-Cide)</v>
          </cell>
        </row>
        <row r="153">
          <cell r="A153">
            <v>166</v>
          </cell>
          <cell r="B153" t="str">
            <v>FUNGICIDE</v>
          </cell>
          <cell r="C153" t="str">
            <v>THIOLUX DF</v>
          </cell>
          <cell r="E153" t="str">
            <v>LB</v>
          </cell>
          <cell r="F153" t="str">
            <v>LB</v>
          </cell>
          <cell r="G153">
            <v>4.2795000000000005</v>
          </cell>
          <cell r="H153">
            <v>2.8530000000000002</v>
          </cell>
          <cell r="I153">
            <v>3.57</v>
          </cell>
          <cell r="J153" t="str">
            <v>sulfur 80% (Thiolux)</v>
          </cell>
        </row>
        <row r="154">
          <cell r="A154">
            <v>167</v>
          </cell>
          <cell r="B154" t="str">
            <v>HERBICIDE</v>
          </cell>
          <cell r="C154" t="str">
            <v>PURSUIT</v>
          </cell>
          <cell r="E154" t="str">
            <v>GAL</v>
          </cell>
          <cell r="F154" t="str">
            <v>OZ</v>
          </cell>
          <cell r="G154">
            <v>525</v>
          </cell>
          <cell r="H154">
            <v>350</v>
          </cell>
          <cell r="I154">
            <v>437.5</v>
          </cell>
          <cell r="J154" t="str">
            <v>imazethapyr (Pursuit)</v>
          </cell>
        </row>
        <row r="155">
          <cell r="A155">
            <v>168</v>
          </cell>
          <cell r="B155" t="str">
            <v>INSECTICIDE</v>
          </cell>
          <cell r="C155" t="str">
            <v>CONFIRM</v>
          </cell>
          <cell r="E155" t="str">
            <v>GAL</v>
          </cell>
          <cell r="F155" t="str">
            <v>GAL</v>
          </cell>
          <cell r="G155">
            <v>247.04999999999998</v>
          </cell>
          <cell r="H155">
            <v>164.7</v>
          </cell>
          <cell r="I155">
            <v>205.88</v>
          </cell>
          <cell r="J155" t="str">
            <v>tebufenozide (Confirm)</v>
          </cell>
        </row>
        <row r="156">
          <cell r="A156">
            <v>169</v>
          </cell>
          <cell r="B156" t="str">
            <v>INSECTICIDE</v>
          </cell>
          <cell r="C156" t="str">
            <v>PROCLAIM</v>
          </cell>
          <cell r="E156" t="str">
            <v>OZ</v>
          </cell>
          <cell r="F156" t="str">
            <v>OZ</v>
          </cell>
          <cell r="G156">
            <v>189.78300000000002</v>
          </cell>
          <cell r="H156">
            <v>126.52200000000002</v>
          </cell>
          <cell r="I156">
            <v>158.15</v>
          </cell>
          <cell r="J156" t="str">
            <v>emamectin benzoate (Proclaim)</v>
          </cell>
        </row>
        <row r="157">
          <cell r="A157">
            <v>170</v>
          </cell>
          <cell r="B157" t="str">
            <v>FUNGICIDE</v>
          </cell>
          <cell r="C157" t="str">
            <v>ALIETTE</v>
          </cell>
          <cell r="E157" t="str">
            <v>LB</v>
          </cell>
          <cell r="F157" t="str">
            <v>LB</v>
          </cell>
          <cell r="G157">
            <v>22.23</v>
          </cell>
          <cell r="H157">
            <v>14.82</v>
          </cell>
          <cell r="I157">
            <v>18.53</v>
          </cell>
          <cell r="J157" t="str">
            <v>fosetyl-Al (Aliette)</v>
          </cell>
        </row>
        <row r="158">
          <cell r="A158">
            <v>171</v>
          </cell>
          <cell r="B158" t="str">
            <v>HERBICIDE</v>
          </cell>
          <cell r="C158" t="str">
            <v>ALANAP</v>
          </cell>
          <cell r="E158" t="str">
            <v>GAL</v>
          </cell>
          <cell r="F158" t="str">
            <v>QT</v>
          </cell>
          <cell r="G158">
            <v>55.515000000000001</v>
          </cell>
          <cell r="H158">
            <v>37.01</v>
          </cell>
          <cell r="I158">
            <v>46.26</v>
          </cell>
          <cell r="J158" t="str">
            <v>napthalam (Alanap)</v>
          </cell>
        </row>
        <row r="159">
          <cell r="A159">
            <v>172</v>
          </cell>
          <cell r="B159" t="str">
            <v>FUNGICIDE</v>
          </cell>
          <cell r="C159" t="str">
            <v>RIDOMIL GOLD PC</v>
          </cell>
          <cell r="E159" t="str">
            <v>LB</v>
          </cell>
          <cell r="F159" t="str">
            <v>LB</v>
          </cell>
          <cell r="G159">
            <v>3.93</v>
          </cell>
          <cell r="H159">
            <v>2.62</v>
          </cell>
          <cell r="I159">
            <v>3.28</v>
          </cell>
          <cell r="J159" t="str">
            <v>mefenoxam-PCNB (Orondis Gold)</v>
          </cell>
        </row>
        <row r="160">
          <cell r="A160">
            <v>173</v>
          </cell>
          <cell r="B160" t="str">
            <v>FUMIGANT</v>
          </cell>
          <cell r="C160" t="str">
            <v>BRO-MEAN C50</v>
          </cell>
          <cell r="E160" t="str">
            <v>LB</v>
          </cell>
          <cell r="F160" t="str">
            <v>LB</v>
          </cell>
          <cell r="G160">
            <v>8.7749999999999986</v>
          </cell>
          <cell r="H160">
            <v>5.85</v>
          </cell>
          <cell r="I160">
            <v>7.31</v>
          </cell>
          <cell r="J160" t="str">
            <v>methyl bromide+chloropicrin (Bro-Mean C-50)</v>
          </cell>
        </row>
        <row r="161">
          <cell r="A161">
            <v>174</v>
          </cell>
          <cell r="B161" t="str">
            <v>HERBICIDE</v>
          </cell>
          <cell r="C161" t="str">
            <v>SELECT</v>
          </cell>
          <cell r="E161" t="str">
            <v>GAL</v>
          </cell>
          <cell r="F161" t="str">
            <v>OZ</v>
          </cell>
          <cell r="G161">
            <v>135</v>
          </cell>
          <cell r="H161">
            <v>90</v>
          </cell>
          <cell r="I161">
            <v>112.5</v>
          </cell>
          <cell r="J161" t="str">
            <v>clethodim (Select)</v>
          </cell>
        </row>
        <row r="162">
          <cell r="A162">
            <v>175</v>
          </cell>
          <cell r="B162" t="str">
            <v>INSECTICIDE</v>
          </cell>
          <cell r="C162" t="str">
            <v>TRACER</v>
          </cell>
          <cell r="D162" t="str">
            <v>DOW</v>
          </cell>
          <cell r="E162" t="str">
            <v>GAL</v>
          </cell>
          <cell r="F162" t="str">
            <v>OZ</v>
          </cell>
          <cell r="G162">
            <v>1843.5</v>
          </cell>
          <cell r="H162">
            <v>1229</v>
          </cell>
          <cell r="I162">
            <v>1536.25</v>
          </cell>
          <cell r="J162" t="str">
            <v>spinosad (Tracer)</v>
          </cell>
        </row>
        <row r="163">
          <cell r="A163">
            <v>176</v>
          </cell>
          <cell r="B163" t="str">
            <v>INSECTICIDE</v>
          </cell>
          <cell r="C163" t="str">
            <v>ORTHENE 75S</v>
          </cell>
          <cell r="D163" t="str">
            <v>VALENT</v>
          </cell>
          <cell r="E163" t="str">
            <v>LB</v>
          </cell>
          <cell r="F163" t="str">
            <v>OZ</v>
          </cell>
          <cell r="G163">
            <v>7.875</v>
          </cell>
          <cell r="H163">
            <v>5.25</v>
          </cell>
          <cell r="I163">
            <v>6.56</v>
          </cell>
          <cell r="J163" t="str">
            <v>acephate (Orthene)</v>
          </cell>
        </row>
        <row r="164">
          <cell r="A164">
            <v>177</v>
          </cell>
          <cell r="B164" t="str">
            <v>DEFOLIANT</v>
          </cell>
          <cell r="C164" t="str">
            <v>FINISH6</v>
          </cell>
          <cell r="D164" t="str">
            <v>BAYER</v>
          </cell>
          <cell r="E164" t="str">
            <v>GAL</v>
          </cell>
          <cell r="F164" t="str">
            <v>QT</v>
          </cell>
          <cell r="G164">
            <v>82.5</v>
          </cell>
          <cell r="H164">
            <v>55</v>
          </cell>
          <cell r="I164">
            <v>68.75</v>
          </cell>
          <cell r="J164" t="str">
            <v>ethephon+cyclanilide (Finish6)</v>
          </cell>
        </row>
        <row r="165">
          <cell r="A165">
            <v>178</v>
          </cell>
          <cell r="B165" t="str">
            <v>HERBICIDE</v>
          </cell>
          <cell r="C165" t="str">
            <v>GUARDSMAN</v>
          </cell>
          <cell r="D165" t="str">
            <v>BASF</v>
          </cell>
          <cell r="E165" t="str">
            <v>GAL</v>
          </cell>
          <cell r="F165" t="str">
            <v>PT</v>
          </cell>
          <cell r="G165">
            <v>58.050000000000004</v>
          </cell>
          <cell r="H165">
            <v>38.700000000000003</v>
          </cell>
          <cell r="I165">
            <v>48.38</v>
          </cell>
          <cell r="J165" t="str">
            <v>dimethenamid+atrazine (Guardsman)</v>
          </cell>
        </row>
        <row r="166">
          <cell r="A166">
            <v>179</v>
          </cell>
          <cell r="B166" t="str">
            <v>HERBICIDE</v>
          </cell>
          <cell r="C166" t="str">
            <v>BASIS GOLD</v>
          </cell>
          <cell r="E166" t="str">
            <v>GAL</v>
          </cell>
          <cell r="F166" t="str">
            <v>OZ</v>
          </cell>
          <cell r="G166">
            <v>24.299999999999997</v>
          </cell>
          <cell r="H166">
            <v>16.2</v>
          </cell>
          <cell r="I166">
            <v>20.25</v>
          </cell>
          <cell r="J166" t="str">
            <v>nicosulfuron+rimsulfuron+atrazine (Basis Gold)</v>
          </cell>
        </row>
        <row r="167">
          <cell r="A167">
            <v>180</v>
          </cell>
          <cell r="B167" t="str">
            <v>HERBICIDE</v>
          </cell>
          <cell r="C167" t="str">
            <v>FIRSTRATE</v>
          </cell>
          <cell r="D167" t="str">
            <v>DOW</v>
          </cell>
          <cell r="E167" t="str">
            <v>OZ</v>
          </cell>
          <cell r="F167" t="str">
            <v>OZ</v>
          </cell>
          <cell r="G167">
            <v>38.474999999999994</v>
          </cell>
          <cell r="H167">
            <v>25.65</v>
          </cell>
          <cell r="I167">
            <v>32.06</v>
          </cell>
          <cell r="J167" t="str">
            <v>chloransulam methyl (Firstrate)</v>
          </cell>
        </row>
        <row r="168">
          <cell r="A168">
            <v>181</v>
          </cell>
          <cell r="B168" t="str">
            <v>HERBICIDE</v>
          </cell>
          <cell r="C168" t="str">
            <v>BANVEL</v>
          </cell>
          <cell r="D168" t="str">
            <v>MICROFLO</v>
          </cell>
          <cell r="E168" t="str">
            <v>GAL</v>
          </cell>
          <cell r="F168" t="str">
            <v>PT</v>
          </cell>
          <cell r="G168">
            <v>117.44999999999999</v>
          </cell>
          <cell r="H168">
            <v>78.3</v>
          </cell>
          <cell r="I168">
            <v>97.88</v>
          </cell>
          <cell r="J168" t="str">
            <v>dicamba (Banvel)</v>
          </cell>
        </row>
        <row r="169">
          <cell r="A169">
            <v>182</v>
          </cell>
          <cell r="B169" t="str">
            <v>FUNGICIDE</v>
          </cell>
          <cell r="C169" t="str">
            <v>STRATEGO</v>
          </cell>
          <cell r="D169" t="str">
            <v>BAYER</v>
          </cell>
          <cell r="E169" t="str">
            <v>GAL</v>
          </cell>
          <cell r="F169" t="str">
            <v>OZ</v>
          </cell>
          <cell r="G169">
            <v>209.25</v>
          </cell>
          <cell r="H169">
            <v>139.5</v>
          </cell>
          <cell r="I169">
            <v>174.38</v>
          </cell>
          <cell r="J169" t="str">
            <v>trifloxystrobin+propiconazole (Stratego)</v>
          </cell>
        </row>
        <row r="170">
          <cell r="A170">
            <v>183</v>
          </cell>
          <cell r="B170" t="str">
            <v>HERBICIDE</v>
          </cell>
          <cell r="C170" t="str">
            <v>ROUNDUP WEATHERMAX</v>
          </cell>
          <cell r="D170" t="str">
            <v>MONSANTO</v>
          </cell>
          <cell r="E170" t="str">
            <v>GAL</v>
          </cell>
          <cell r="F170" t="str">
            <v>OZ</v>
          </cell>
          <cell r="G170">
            <v>43.56</v>
          </cell>
          <cell r="H170">
            <v>29.04</v>
          </cell>
          <cell r="I170">
            <v>36.299999999999997</v>
          </cell>
          <cell r="J170" t="str">
            <v>glyphosate (Roundup WeatherMax)</v>
          </cell>
        </row>
        <row r="171">
          <cell r="A171">
            <v>184</v>
          </cell>
          <cell r="B171" t="str">
            <v>FUNGICIDE</v>
          </cell>
          <cell r="C171" t="str">
            <v>QUADRIS</v>
          </cell>
          <cell r="D171" t="str">
            <v>SYNGENTA</v>
          </cell>
          <cell r="E171" t="str">
            <v>GAL</v>
          </cell>
          <cell r="F171" t="str">
            <v>OZ</v>
          </cell>
          <cell r="G171">
            <v>614.58000000000004</v>
          </cell>
          <cell r="H171">
            <v>409.72</v>
          </cell>
          <cell r="I171">
            <v>512.15</v>
          </cell>
          <cell r="J171" t="str">
            <v>azoxystrobin (Quadris)</v>
          </cell>
        </row>
        <row r="172">
          <cell r="A172">
            <v>185</v>
          </cell>
          <cell r="B172" t="str">
            <v>INSECTICIDE</v>
          </cell>
          <cell r="C172" t="str">
            <v>THIMET</v>
          </cell>
          <cell r="D172" t="str">
            <v>AMVAC</v>
          </cell>
          <cell r="E172" t="str">
            <v>LB</v>
          </cell>
          <cell r="F172" t="str">
            <v>LB</v>
          </cell>
          <cell r="G172">
            <v>4.2750000000000004</v>
          </cell>
          <cell r="H172">
            <v>2.85</v>
          </cell>
          <cell r="I172">
            <v>3.56</v>
          </cell>
          <cell r="J172" t="str">
            <v>phorate (Thimet)</v>
          </cell>
        </row>
        <row r="173">
          <cell r="A173">
            <v>186</v>
          </cell>
          <cell r="B173" t="str">
            <v>FUNGICIDE</v>
          </cell>
          <cell r="C173" t="str">
            <v>HEADLINE</v>
          </cell>
          <cell r="D173" t="str">
            <v>BASF</v>
          </cell>
          <cell r="E173" t="str">
            <v>GAL</v>
          </cell>
          <cell r="F173" t="str">
            <v>OZ</v>
          </cell>
          <cell r="G173">
            <v>495</v>
          </cell>
          <cell r="H173">
            <v>330</v>
          </cell>
          <cell r="I173">
            <v>412.5</v>
          </cell>
          <cell r="J173" t="str">
            <v>pyraclostrobin (Headline)</v>
          </cell>
        </row>
        <row r="174">
          <cell r="A174">
            <v>187</v>
          </cell>
          <cell r="B174" t="str">
            <v>HERBICIDE</v>
          </cell>
          <cell r="C174" t="str">
            <v>VALOR</v>
          </cell>
          <cell r="D174" t="str">
            <v>VALENT</v>
          </cell>
          <cell r="E174" t="str">
            <v>LB</v>
          </cell>
          <cell r="F174" t="str">
            <v>OZ</v>
          </cell>
          <cell r="G174">
            <v>112.5</v>
          </cell>
          <cell r="H174">
            <v>75</v>
          </cell>
          <cell r="I174">
            <v>93.75</v>
          </cell>
          <cell r="J174" t="str">
            <v>flumioxazin (Valor)</v>
          </cell>
        </row>
        <row r="175">
          <cell r="A175">
            <v>188</v>
          </cell>
          <cell r="B175" t="str">
            <v>GROWTH REG.</v>
          </cell>
          <cell r="C175" t="str">
            <v>APOGEE</v>
          </cell>
          <cell r="D175" t="str">
            <v>BASF</v>
          </cell>
          <cell r="E175" t="str">
            <v>LB</v>
          </cell>
          <cell r="F175" t="str">
            <v>OZ</v>
          </cell>
          <cell r="G175">
            <v>115.32</v>
          </cell>
          <cell r="H175">
            <v>76.88</v>
          </cell>
          <cell r="I175">
            <v>96.1</v>
          </cell>
          <cell r="J175" t="str">
            <v>prohexadione calcium (Apogee)</v>
          </cell>
        </row>
        <row r="176">
          <cell r="A176">
            <v>189</v>
          </cell>
          <cell r="B176" t="str">
            <v>FUNGICIDE</v>
          </cell>
          <cell r="C176" t="str">
            <v>AMISTAR</v>
          </cell>
          <cell r="E176" t="str">
            <v>LB</v>
          </cell>
          <cell r="F176" t="str">
            <v>OZ</v>
          </cell>
          <cell r="G176">
            <v>135</v>
          </cell>
          <cell r="H176">
            <v>90</v>
          </cell>
          <cell r="I176">
            <v>112.5</v>
          </cell>
          <cell r="J176" t="str">
            <v>azoxystrobin (Amistar)</v>
          </cell>
        </row>
        <row r="177">
          <cell r="A177">
            <v>190</v>
          </cell>
          <cell r="B177" t="str">
            <v>INSECTICIDE</v>
          </cell>
          <cell r="C177" t="str">
            <v>MUSTANG MAX</v>
          </cell>
          <cell r="D177" t="str">
            <v>FMC</v>
          </cell>
          <cell r="E177" t="str">
            <v>GAL</v>
          </cell>
          <cell r="F177" t="str">
            <v>OZ</v>
          </cell>
          <cell r="G177">
            <v>295.57500000000005</v>
          </cell>
          <cell r="H177">
            <v>197.05</v>
          </cell>
          <cell r="I177">
            <v>246.31</v>
          </cell>
          <cell r="J177" t="str">
            <v>z-cypermethrin (Mustang Max)</v>
          </cell>
        </row>
        <row r="178">
          <cell r="A178">
            <v>191</v>
          </cell>
          <cell r="B178" t="str">
            <v>HERBICIDE</v>
          </cell>
          <cell r="C178" t="str">
            <v>OSPREY</v>
          </cell>
          <cell r="D178" t="str">
            <v>BAYER</v>
          </cell>
          <cell r="E178" t="str">
            <v>OZ</v>
          </cell>
          <cell r="F178" t="str">
            <v>OZ</v>
          </cell>
          <cell r="G178">
            <v>5.1150000000000002</v>
          </cell>
          <cell r="H178">
            <v>3.41</v>
          </cell>
          <cell r="I178">
            <v>4.26</v>
          </cell>
          <cell r="J178" t="str">
            <v>mesosulfuron-methyl (Osprey)</v>
          </cell>
        </row>
        <row r="179">
          <cell r="A179">
            <v>192</v>
          </cell>
          <cell r="B179" t="str">
            <v>INSECTICIDE</v>
          </cell>
          <cell r="C179" t="str">
            <v>GAUCHO</v>
          </cell>
          <cell r="E179" t="str">
            <v>OZ</v>
          </cell>
          <cell r="F179" t="str">
            <v>OZ</v>
          </cell>
          <cell r="G179">
            <v>7.5</v>
          </cell>
          <cell r="H179">
            <v>5</v>
          </cell>
          <cell r="I179">
            <v>6.25</v>
          </cell>
          <cell r="J179" t="str">
            <v>imidacloprid (Gaucho) - Seed Treatment</v>
          </cell>
        </row>
        <row r="180">
          <cell r="A180">
            <v>193</v>
          </cell>
          <cell r="B180" t="str">
            <v>HERBICIDE</v>
          </cell>
          <cell r="C180" t="str">
            <v>SPARTAN 4F</v>
          </cell>
          <cell r="D180" t="str">
            <v>FMC</v>
          </cell>
          <cell r="E180" t="str">
            <v>GAL</v>
          </cell>
          <cell r="F180" t="str">
            <v>OZ</v>
          </cell>
          <cell r="G180">
            <v>360</v>
          </cell>
          <cell r="H180">
            <v>240</v>
          </cell>
          <cell r="I180">
            <v>300</v>
          </cell>
          <cell r="J180" t="str">
            <v>Sulfentrazone (Spartan)</v>
          </cell>
        </row>
        <row r="181">
          <cell r="A181">
            <v>194</v>
          </cell>
          <cell r="B181" t="str">
            <v>HERBICIDE</v>
          </cell>
          <cell r="C181" t="str">
            <v>AIM 2EC</v>
          </cell>
          <cell r="E181" t="str">
            <v>GAL</v>
          </cell>
          <cell r="F181" t="str">
            <v>OZ</v>
          </cell>
          <cell r="G181">
            <v>1650.9450000000002</v>
          </cell>
          <cell r="H181">
            <v>1100.6300000000001</v>
          </cell>
          <cell r="I181">
            <v>1375.79</v>
          </cell>
          <cell r="J181" t="str">
            <v>carfentrazone (Aim)</v>
          </cell>
        </row>
        <row r="182">
          <cell r="A182">
            <v>195</v>
          </cell>
          <cell r="B182" t="str">
            <v>FUNGICIDE</v>
          </cell>
          <cell r="C182" t="str">
            <v>PROVOST</v>
          </cell>
          <cell r="D182" t="str">
            <v>BAYER</v>
          </cell>
          <cell r="E182" t="str">
            <v>GAL</v>
          </cell>
          <cell r="F182" t="str">
            <v>OZ</v>
          </cell>
          <cell r="G182">
            <v>285</v>
          </cell>
          <cell r="H182">
            <v>190</v>
          </cell>
          <cell r="I182">
            <v>237.5</v>
          </cell>
          <cell r="J182" t="str">
            <v>prothioconazole+tebuconazole (Provost)</v>
          </cell>
        </row>
        <row r="183">
          <cell r="A183">
            <v>196</v>
          </cell>
          <cell r="B183" t="str">
            <v>FUNGICIDE</v>
          </cell>
          <cell r="C183" t="str">
            <v>ARTISAN</v>
          </cell>
          <cell r="D183" t="str">
            <v>NICHINO</v>
          </cell>
          <cell r="E183" t="str">
            <v>GAL</v>
          </cell>
          <cell r="F183" t="str">
            <v>OZ</v>
          </cell>
          <cell r="G183">
            <v>181.77</v>
          </cell>
          <cell r="H183">
            <v>121.18</v>
          </cell>
          <cell r="I183">
            <v>151.47999999999999</v>
          </cell>
          <cell r="J183" t="str">
            <v>flutolanil+propiconazole (Artisan)</v>
          </cell>
        </row>
        <row r="184">
          <cell r="A184">
            <v>197</v>
          </cell>
          <cell r="B184" t="str">
            <v>INSECTICIDE</v>
          </cell>
          <cell r="C184" t="str">
            <v xml:space="preserve">BIFENTHRIN </v>
          </cell>
          <cell r="E184" t="str">
            <v>GAL</v>
          </cell>
          <cell r="F184" t="str">
            <v>OZ</v>
          </cell>
          <cell r="G184">
            <v>158.82</v>
          </cell>
          <cell r="H184">
            <v>105.88</v>
          </cell>
          <cell r="I184">
            <v>132.35</v>
          </cell>
          <cell r="J184" t="str">
            <v>bifenthrin</v>
          </cell>
        </row>
        <row r="185">
          <cell r="A185">
            <v>198</v>
          </cell>
          <cell r="B185" t="str">
            <v>HERBICIDE</v>
          </cell>
          <cell r="C185" t="str">
            <v>SANDEA</v>
          </cell>
          <cell r="E185" t="str">
            <v>GAL</v>
          </cell>
          <cell r="F185" t="str">
            <v>OZ</v>
          </cell>
          <cell r="G185">
            <v>46.424999999999997</v>
          </cell>
          <cell r="H185">
            <v>30.95</v>
          </cell>
          <cell r="I185">
            <v>38.69</v>
          </cell>
          <cell r="J185" t="str">
            <v>halosulfuron-methyl (Sandae)</v>
          </cell>
        </row>
        <row r="186">
          <cell r="A186">
            <v>199</v>
          </cell>
          <cell r="B186" t="str">
            <v>HERBICIDE</v>
          </cell>
          <cell r="C186" t="str">
            <v>STRATEGY</v>
          </cell>
          <cell r="E186" t="str">
            <v>GAL</v>
          </cell>
          <cell r="F186" t="str">
            <v>PT</v>
          </cell>
          <cell r="G186">
            <v>277.5</v>
          </cell>
          <cell r="H186">
            <v>185</v>
          </cell>
          <cell r="I186">
            <v>231.25</v>
          </cell>
          <cell r="J186" t="str">
            <v>clomazone + ethalfluralin (Strategy)</v>
          </cell>
        </row>
        <row r="187">
          <cell r="A187">
            <v>200</v>
          </cell>
          <cell r="B187" t="str">
            <v>HERBICIDE</v>
          </cell>
          <cell r="C187" t="str">
            <v>FLEXTAR 1.88SC</v>
          </cell>
          <cell r="E187" t="str">
            <v>GAL</v>
          </cell>
          <cell r="F187" t="str">
            <v>PT</v>
          </cell>
          <cell r="G187">
            <v>184.36500000000001</v>
          </cell>
          <cell r="H187">
            <v>122.91</v>
          </cell>
          <cell r="I187">
            <v>153.63999999999999</v>
          </cell>
          <cell r="J187" t="str">
            <v>fomesafen (Flextar)</v>
          </cell>
        </row>
        <row r="188">
          <cell r="A188">
            <v>201</v>
          </cell>
          <cell r="B188" t="str">
            <v>INSECTICIDE</v>
          </cell>
          <cell r="C188" t="str">
            <v>RADIANT</v>
          </cell>
          <cell r="E188" t="str">
            <v>GAL</v>
          </cell>
          <cell r="F188" t="str">
            <v>OZ</v>
          </cell>
          <cell r="G188">
            <v>1242.3600000000001</v>
          </cell>
          <cell r="H188">
            <v>828.24</v>
          </cell>
          <cell r="I188">
            <v>1035.3</v>
          </cell>
          <cell r="J188" t="str">
            <v>spinetoram (Radiant)</v>
          </cell>
        </row>
        <row r="189">
          <cell r="A189">
            <v>202</v>
          </cell>
          <cell r="B189" t="str">
            <v>INSECTICIDE</v>
          </cell>
          <cell r="C189" t="str">
            <v>CORAGEN</v>
          </cell>
          <cell r="E189" t="str">
            <v>GAL</v>
          </cell>
          <cell r="F189" t="str">
            <v>OZ</v>
          </cell>
          <cell r="G189">
            <v>1330.095</v>
          </cell>
          <cell r="H189">
            <v>886.73</v>
          </cell>
          <cell r="I189">
            <v>1108.4100000000001</v>
          </cell>
          <cell r="J189" t="str">
            <v>rynaxapyr (Coragen)</v>
          </cell>
        </row>
        <row r="190">
          <cell r="A190">
            <v>203</v>
          </cell>
          <cell r="B190" t="str">
            <v>FUNGICIDE</v>
          </cell>
          <cell r="C190" t="str">
            <v>PROPHYT</v>
          </cell>
          <cell r="E190" t="str">
            <v>GAL</v>
          </cell>
          <cell r="F190" t="str">
            <v>PT</v>
          </cell>
          <cell r="G190">
            <v>67.5</v>
          </cell>
          <cell r="H190">
            <v>45</v>
          </cell>
          <cell r="I190">
            <v>56.25</v>
          </cell>
          <cell r="J190" t="str">
            <v>potassium phosphite (Prophyt)</v>
          </cell>
        </row>
        <row r="191">
          <cell r="A191">
            <v>204</v>
          </cell>
          <cell r="B191" t="str">
            <v>INSECTICIDE</v>
          </cell>
          <cell r="C191" t="str">
            <v>ACTARA</v>
          </cell>
          <cell r="D191" t="str">
            <v>SYNGENTA</v>
          </cell>
          <cell r="E191" t="str">
            <v>GAL</v>
          </cell>
          <cell r="F191" t="str">
            <v>OZ</v>
          </cell>
          <cell r="G191">
            <v>697.5</v>
          </cell>
          <cell r="H191">
            <v>465</v>
          </cell>
          <cell r="I191">
            <v>581.25</v>
          </cell>
          <cell r="J191" t="str">
            <v>thiamethoxam (Actara)</v>
          </cell>
        </row>
        <row r="192">
          <cell r="A192">
            <v>205</v>
          </cell>
          <cell r="B192" t="str">
            <v>HERBICIDE</v>
          </cell>
          <cell r="C192" t="str">
            <v>SENCOR-Tricor</v>
          </cell>
          <cell r="D192" t="str">
            <v>BAYER</v>
          </cell>
          <cell r="E192" t="str">
            <v>LB</v>
          </cell>
          <cell r="F192" t="str">
            <v>LB</v>
          </cell>
          <cell r="G192">
            <v>97.5</v>
          </cell>
          <cell r="H192">
            <v>65</v>
          </cell>
          <cell r="I192">
            <v>81.25</v>
          </cell>
          <cell r="J192" t="str">
            <v>metribuzin (Sencor)</v>
          </cell>
        </row>
        <row r="193">
          <cell r="A193">
            <v>206</v>
          </cell>
          <cell r="B193" t="str">
            <v>INSECTICIDE</v>
          </cell>
          <cell r="C193" t="str">
            <v>PLATINUM</v>
          </cell>
          <cell r="D193" t="str">
            <v>SYNGENTA</v>
          </cell>
          <cell r="E193" t="str">
            <v>GAL</v>
          </cell>
          <cell r="F193" t="str">
            <v>OZ</v>
          </cell>
          <cell r="G193">
            <v>1152</v>
          </cell>
          <cell r="H193">
            <v>768</v>
          </cell>
          <cell r="I193">
            <v>960</v>
          </cell>
          <cell r="J193" t="str">
            <v>thiamethoxam (Platinum)</v>
          </cell>
        </row>
        <row r="194">
          <cell r="A194">
            <v>207</v>
          </cell>
          <cell r="B194" t="str">
            <v>INSECTICIDE</v>
          </cell>
          <cell r="C194" t="str">
            <v>VENOM</v>
          </cell>
          <cell r="D194" t="str">
            <v>VALENT</v>
          </cell>
          <cell r="E194" t="str">
            <v>GAL</v>
          </cell>
          <cell r="F194" t="str">
            <v>OZ</v>
          </cell>
          <cell r="G194">
            <v>184.5</v>
          </cell>
          <cell r="H194">
            <v>123</v>
          </cell>
          <cell r="I194">
            <v>153.75</v>
          </cell>
          <cell r="J194" t="str">
            <v>dinotefuran (Venom)</v>
          </cell>
        </row>
        <row r="195">
          <cell r="A195">
            <v>208</v>
          </cell>
          <cell r="B195" t="str">
            <v>HERBICIDE</v>
          </cell>
          <cell r="C195" t="str">
            <v>GLYPHOSATE</v>
          </cell>
          <cell r="E195" t="str">
            <v>GAL</v>
          </cell>
          <cell r="F195" t="str">
            <v>OZ</v>
          </cell>
          <cell r="G195">
            <v>18</v>
          </cell>
          <cell r="H195">
            <v>12</v>
          </cell>
          <cell r="I195">
            <v>15</v>
          </cell>
          <cell r="J195" t="str">
            <v>glyphosate (generic)</v>
          </cell>
        </row>
        <row r="196">
          <cell r="A196">
            <v>209</v>
          </cell>
          <cell r="B196" t="str">
            <v>GROWTH REG.</v>
          </cell>
          <cell r="C196" t="str">
            <v>MEPIQUAT CHLORIDE</v>
          </cell>
          <cell r="E196" t="str">
            <v>GAL</v>
          </cell>
          <cell r="F196" t="str">
            <v>OZ</v>
          </cell>
          <cell r="G196">
            <v>15.885</v>
          </cell>
          <cell r="H196">
            <v>10.59</v>
          </cell>
          <cell r="I196">
            <v>13.24</v>
          </cell>
          <cell r="J196" t="str">
            <v>mepiquat chloride (generic)</v>
          </cell>
        </row>
        <row r="197">
          <cell r="A197">
            <v>210</v>
          </cell>
          <cell r="B197" t="str">
            <v>HERBICIDE</v>
          </cell>
          <cell r="C197" t="str">
            <v>REFLEX</v>
          </cell>
          <cell r="D197" t="str">
            <v>SYNGENTA</v>
          </cell>
          <cell r="E197" t="str">
            <v>GAL</v>
          </cell>
          <cell r="F197" t="str">
            <v>PT</v>
          </cell>
          <cell r="G197">
            <v>97.5</v>
          </cell>
          <cell r="H197">
            <v>65</v>
          </cell>
          <cell r="I197">
            <v>81.25</v>
          </cell>
          <cell r="J197" t="str">
            <v>Fomasafen (Reflex)</v>
          </cell>
        </row>
        <row r="198">
          <cell r="A198">
            <v>211</v>
          </cell>
          <cell r="B198" t="str">
            <v>INSECTICIDE</v>
          </cell>
          <cell r="C198" t="str">
            <v>BELT</v>
          </cell>
          <cell r="D198" t="str">
            <v>BAYER</v>
          </cell>
          <cell r="E198" t="str">
            <v>GAL</v>
          </cell>
          <cell r="F198" t="str">
            <v>OZ</v>
          </cell>
          <cell r="G198">
            <v>1140.375</v>
          </cell>
          <cell r="H198">
            <v>760.25</v>
          </cell>
          <cell r="I198">
            <v>950.31</v>
          </cell>
          <cell r="J198" t="str">
            <v>flubendiamide (Belt)</v>
          </cell>
        </row>
        <row r="199">
          <cell r="A199">
            <v>212</v>
          </cell>
          <cell r="B199" t="str">
            <v>FUNGICIDE</v>
          </cell>
          <cell r="C199" t="str">
            <v>ACTIGUARD</v>
          </cell>
          <cell r="D199" t="str">
            <v>SYNGENTA</v>
          </cell>
          <cell r="E199" t="str">
            <v>OZ</v>
          </cell>
          <cell r="F199" t="str">
            <v>OZ</v>
          </cell>
          <cell r="G199">
            <v>75</v>
          </cell>
          <cell r="H199">
            <v>50</v>
          </cell>
          <cell r="I199">
            <v>62.5</v>
          </cell>
          <cell r="J199" t="str">
            <v xml:space="preserve">acibenzolar (actiguard) </v>
          </cell>
        </row>
        <row r="200">
          <cell r="A200">
            <v>213</v>
          </cell>
          <cell r="B200" t="str">
            <v>INSECTICIDE</v>
          </cell>
          <cell r="C200" t="str">
            <v>ACRAMITE</v>
          </cell>
          <cell r="D200" t="str">
            <v>ARYSTA LIFESCIENCE</v>
          </cell>
          <cell r="E200" t="str">
            <v>LB</v>
          </cell>
          <cell r="F200" t="str">
            <v>LB</v>
          </cell>
          <cell r="G200">
            <v>75.84</v>
          </cell>
          <cell r="H200">
            <v>50.56</v>
          </cell>
          <cell r="I200">
            <v>63.2</v>
          </cell>
          <cell r="J200" t="str">
            <v xml:space="preserve">acramite (miticide, bifenazate) </v>
          </cell>
        </row>
      </sheetData>
      <sheetData sheetId="2">
        <row r="7">
          <cell r="A7">
            <v>1</v>
          </cell>
          <cell r="B7" t="str">
            <v>COMBINE</v>
          </cell>
          <cell r="C7">
            <v>117000</v>
          </cell>
          <cell r="D7">
            <v>33.42</v>
          </cell>
          <cell r="E7">
            <v>62.57</v>
          </cell>
          <cell r="F7">
            <v>95.990000000000009</v>
          </cell>
          <cell r="G7">
            <v>0.15</v>
          </cell>
          <cell r="H7" t="str">
            <v>-</v>
          </cell>
          <cell r="I7" t="str">
            <v>-</v>
          </cell>
          <cell r="J7" t="str">
            <v>-</v>
          </cell>
          <cell r="K7">
            <v>5.01</v>
          </cell>
          <cell r="L7">
            <v>9.39</v>
          </cell>
          <cell r="M7">
            <v>14.4</v>
          </cell>
        </row>
        <row r="8">
          <cell r="A8">
            <v>2</v>
          </cell>
          <cell r="B8" t="str">
            <v>COMBINE LARGE</v>
          </cell>
          <cell r="C8">
            <v>136500</v>
          </cell>
          <cell r="D8">
            <v>38.99</v>
          </cell>
          <cell r="E8">
            <v>72.989999999999995</v>
          </cell>
          <cell r="F8">
            <v>111.97999999999999</v>
          </cell>
          <cell r="G8">
            <v>0.11</v>
          </cell>
          <cell r="H8" t="str">
            <v>-</v>
          </cell>
          <cell r="I8" t="str">
            <v>-</v>
          </cell>
          <cell r="J8" t="str">
            <v>-</v>
          </cell>
          <cell r="K8">
            <v>4.29</v>
          </cell>
          <cell r="L8">
            <v>8.0299999999999994</v>
          </cell>
          <cell r="M8">
            <v>12.32</v>
          </cell>
        </row>
        <row r="9">
          <cell r="A9">
            <v>3</v>
          </cell>
          <cell r="B9" t="str">
            <v>COMBINE LARGE W/ HEADER 34'</v>
          </cell>
          <cell r="C9">
            <v>146000</v>
          </cell>
          <cell r="D9">
            <v>41.7</v>
          </cell>
          <cell r="E9">
            <v>78.069999999999993</v>
          </cell>
          <cell r="F9">
            <v>119.77</v>
          </cell>
          <cell r="G9">
            <v>0.11</v>
          </cell>
          <cell r="H9" t="str">
            <v>-</v>
          </cell>
          <cell r="I9" t="str">
            <v>-</v>
          </cell>
          <cell r="J9" t="str">
            <v>-</v>
          </cell>
          <cell r="K9">
            <v>4.59</v>
          </cell>
          <cell r="L9">
            <v>8.59</v>
          </cell>
          <cell r="M9">
            <v>13.18</v>
          </cell>
        </row>
        <row r="10">
          <cell r="A10">
            <v>4</v>
          </cell>
          <cell r="B10" t="str">
            <v>COMBINE W/ HEADER 24'</v>
          </cell>
          <cell r="C10">
            <v>117000</v>
          </cell>
          <cell r="D10">
            <v>33.42</v>
          </cell>
          <cell r="E10">
            <v>62.57</v>
          </cell>
          <cell r="F10">
            <v>95.990000000000009</v>
          </cell>
          <cell r="G10">
            <v>0.15</v>
          </cell>
          <cell r="H10" t="str">
            <v>-</v>
          </cell>
          <cell r="I10" t="str">
            <v>-</v>
          </cell>
          <cell r="J10" t="str">
            <v>-</v>
          </cell>
          <cell r="K10">
            <v>5.01</v>
          </cell>
          <cell r="L10">
            <v>9.39</v>
          </cell>
          <cell r="M10">
            <v>14.4</v>
          </cell>
        </row>
        <row r="11">
          <cell r="A11">
            <v>5</v>
          </cell>
          <cell r="B11" t="str">
            <v>COTTON PICKER 4-ROW MODULE</v>
          </cell>
          <cell r="C11">
            <v>137142.91021322156</v>
          </cell>
          <cell r="D11">
            <v>44.83</v>
          </cell>
          <cell r="E11">
            <v>94.76</v>
          </cell>
          <cell r="F11">
            <v>139.59</v>
          </cell>
          <cell r="G11">
            <v>0.38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17.04</v>
          </cell>
          <cell r="L11">
            <v>36.01</v>
          </cell>
          <cell r="M11">
            <v>53.05</v>
          </cell>
        </row>
        <row r="12">
          <cell r="A12">
            <v>6</v>
          </cell>
          <cell r="B12" t="str">
            <v>COTTON PICKER 4-ROW</v>
          </cell>
          <cell r="C12">
            <v>175000</v>
          </cell>
          <cell r="D12">
            <v>57.2</v>
          </cell>
          <cell r="E12">
            <v>120.92</v>
          </cell>
          <cell r="F12">
            <v>178.12</v>
          </cell>
          <cell r="G12">
            <v>0.38</v>
          </cell>
          <cell r="H12" t="str">
            <v>-</v>
          </cell>
          <cell r="I12" t="str">
            <v>-</v>
          </cell>
          <cell r="J12" t="str">
            <v>-</v>
          </cell>
          <cell r="K12">
            <v>21.74</v>
          </cell>
          <cell r="L12">
            <v>45.95</v>
          </cell>
          <cell r="M12">
            <v>67.69</v>
          </cell>
        </row>
        <row r="13">
          <cell r="A13">
            <v>6.1</v>
          </cell>
          <cell r="B13" t="str">
            <v>COTTON PICKER 6-ROW</v>
          </cell>
          <cell r="C13">
            <v>312500</v>
          </cell>
          <cell r="D13">
            <v>102.15</v>
          </cell>
          <cell r="E13">
            <v>215.93</v>
          </cell>
          <cell r="F13">
            <v>318.08000000000004</v>
          </cell>
          <cell r="G13">
            <v>0.18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18.39</v>
          </cell>
          <cell r="L13">
            <v>38.869999999999997</v>
          </cell>
          <cell r="M13">
            <v>57.26</v>
          </cell>
        </row>
        <row r="14">
          <cell r="A14">
            <v>7</v>
          </cell>
          <cell r="B14" t="str">
            <v>HIBOY 90'</v>
          </cell>
          <cell r="C14">
            <v>112500</v>
          </cell>
          <cell r="D14">
            <v>25.4</v>
          </cell>
          <cell r="E14">
            <v>225.57</v>
          </cell>
          <cell r="F14">
            <v>250.97</v>
          </cell>
          <cell r="G14">
            <v>0.03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0.76</v>
          </cell>
          <cell r="L14">
            <v>6.77</v>
          </cell>
          <cell r="M14">
            <v>7.5299999999999994</v>
          </cell>
        </row>
        <row r="15">
          <cell r="A15">
            <v>8</v>
          </cell>
          <cell r="B15" t="str">
            <v>TOBACCO COMBINE 1-ROW</v>
          </cell>
          <cell r="C15">
            <v>65446.534092101661</v>
          </cell>
          <cell r="D15">
            <v>20.13</v>
          </cell>
          <cell r="E15">
            <v>33.659999999999997</v>
          </cell>
          <cell r="F15">
            <v>53.789999999999992</v>
          </cell>
          <cell r="G15">
            <v>1.56</v>
          </cell>
          <cell r="H15" t="str">
            <v>-</v>
          </cell>
          <cell r="I15" t="str">
            <v>-</v>
          </cell>
          <cell r="J15" t="str">
            <v>-</v>
          </cell>
          <cell r="K15">
            <v>31.4</v>
          </cell>
          <cell r="L15">
            <v>52.51</v>
          </cell>
          <cell r="M15">
            <v>83.91</v>
          </cell>
        </row>
        <row r="16">
          <cell r="A16">
            <v>9</v>
          </cell>
          <cell r="B16" t="str">
            <v>TOBACCO COMBINE 2-ROW</v>
          </cell>
          <cell r="C16">
            <v>89245.273761956807</v>
          </cell>
          <cell r="D16">
            <v>27.45</v>
          </cell>
          <cell r="E16">
            <v>45.91</v>
          </cell>
          <cell r="F16">
            <v>73.36</v>
          </cell>
          <cell r="G16">
            <v>1.04</v>
          </cell>
          <cell r="H16" t="str">
            <v>-</v>
          </cell>
          <cell r="I16" t="str">
            <v>-</v>
          </cell>
          <cell r="J16" t="str">
            <v>-</v>
          </cell>
          <cell r="K16">
            <v>28.55</v>
          </cell>
          <cell r="L16">
            <v>47.75</v>
          </cell>
          <cell r="M16">
            <v>76.3</v>
          </cell>
        </row>
        <row r="17">
          <cell r="A17">
            <v>10</v>
          </cell>
          <cell r="B17" t="str">
            <v>TRACTOR 50-60 HP (1)</v>
          </cell>
          <cell r="C17">
            <v>45000</v>
          </cell>
          <cell r="D17">
            <v>10.75</v>
          </cell>
          <cell r="E17">
            <v>7.73</v>
          </cell>
          <cell r="F17">
            <v>18.48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</row>
        <row r="18">
          <cell r="A18">
            <v>11</v>
          </cell>
          <cell r="B18" t="str">
            <v>TRACTOR 70-80 HP (2)</v>
          </cell>
          <cell r="C18">
            <v>67500</v>
          </cell>
          <cell r="D18">
            <v>16.05</v>
          </cell>
          <cell r="E18">
            <v>11.6</v>
          </cell>
          <cell r="F18">
            <v>27.65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12</v>
          </cell>
          <cell r="B19" t="str">
            <v>TRACTOR 95-105 HP (3)</v>
          </cell>
          <cell r="C19">
            <v>85000</v>
          </cell>
          <cell r="D19">
            <v>21.06</v>
          </cell>
          <cell r="E19">
            <v>14.61</v>
          </cell>
          <cell r="F19">
            <v>35.67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>
            <v>13</v>
          </cell>
          <cell r="B20" t="str">
            <v>TRACTOR 115-125 HP (4)</v>
          </cell>
          <cell r="C20">
            <v>95000</v>
          </cell>
          <cell r="D20">
            <v>24.81</v>
          </cell>
          <cell r="E20">
            <v>16.329999999999998</v>
          </cell>
          <cell r="F20">
            <v>41.14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>
            <v>14</v>
          </cell>
          <cell r="B21" t="str">
            <v>TRACTOR 135-145 HP (5)</v>
          </cell>
          <cell r="C21">
            <v>50625</v>
          </cell>
          <cell r="D21">
            <v>23.84</v>
          </cell>
          <cell r="E21">
            <v>12.29</v>
          </cell>
          <cell r="F21">
            <v>36.129999999999995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>
            <v>15</v>
          </cell>
          <cell r="B22" t="str">
            <v>TRACTOR 155-165 HP (6)</v>
          </cell>
          <cell r="C22">
            <v>61875</v>
          </cell>
          <cell r="D22">
            <v>27.42</v>
          </cell>
          <cell r="E22">
            <v>15.03</v>
          </cell>
          <cell r="F22">
            <v>42.45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</row>
        <row r="23">
          <cell r="A23">
            <v>16</v>
          </cell>
          <cell r="B23" t="str">
            <v>TRACTOR 175-185 HP (7)</v>
          </cell>
          <cell r="C23">
            <v>73125</v>
          </cell>
          <cell r="D23">
            <v>31</v>
          </cell>
          <cell r="E23">
            <v>17.760000000000002</v>
          </cell>
          <cell r="F23">
            <v>48.760000000000005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>
            <v>16.100000000000001</v>
          </cell>
          <cell r="B24" t="str">
            <v>TRACTOR 245-255HP (9)</v>
          </cell>
          <cell r="C24">
            <v>88875</v>
          </cell>
          <cell r="D24">
            <v>42.51</v>
          </cell>
          <cell r="E24">
            <v>21.58</v>
          </cell>
          <cell r="F24">
            <v>64.09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>
            <v>17</v>
          </cell>
          <cell r="B25" t="str">
            <v>TRACTOR 195-205 HP (8)</v>
          </cell>
          <cell r="C25">
            <v>81000</v>
          </cell>
          <cell r="D25">
            <v>34.44</v>
          </cell>
          <cell r="E25">
            <v>19.670000000000002</v>
          </cell>
          <cell r="F25">
            <v>54.11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>
            <v>17.100000000000001</v>
          </cell>
          <cell r="B26" t="str">
            <v>VEGETABLE PICKER  4-ROW</v>
          </cell>
          <cell r="C26">
            <v>166591.17768898606</v>
          </cell>
          <cell r="D26">
            <v>55.95</v>
          </cell>
          <cell r="E26">
            <v>81.510000000000005</v>
          </cell>
          <cell r="F26">
            <v>137.46</v>
          </cell>
          <cell r="G26">
            <v>0.25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13.99</v>
          </cell>
          <cell r="L26">
            <v>20.38</v>
          </cell>
          <cell r="M26">
            <v>34.369999999999997</v>
          </cell>
        </row>
        <row r="27">
          <cell r="A27">
            <v>17.2</v>
          </cell>
          <cell r="B27" t="str">
            <v>VEGETABLE PICKER  1-ROW</v>
          </cell>
          <cell r="C27">
            <v>28558.487603826179</v>
          </cell>
          <cell r="D27">
            <v>11.55</v>
          </cell>
          <cell r="E27">
            <v>12.77</v>
          </cell>
          <cell r="F27">
            <v>24.32</v>
          </cell>
          <cell r="G27">
            <v>0.79</v>
          </cell>
          <cell r="H27" t="str">
            <v>-</v>
          </cell>
          <cell r="I27" t="str">
            <v>-</v>
          </cell>
          <cell r="J27" t="str">
            <v>-</v>
          </cell>
          <cell r="K27">
            <v>9.1199999999999992</v>
          </cell>
          <cell r="L27">
            <v>10.09</v>
          </cell>
          <cell r="M27">
            <v>19.21</v>
          </cell>
        </row>
        <row r="28">
          <cell r="A28">
            <v>17.3</v>
          </cell>
          <cell r="B28" t="str">
            <v>FORAGE HARVESTER</v>
          </cell>
          <cell r="C28">
            <v>94500</v>
          </cell>
          <cell r="D28">
            <v>34.49</v>
          </cell>
          <cell r="E28">
            <v>35.869999999999997</v>
          </cell>
          <cell r="F28">
            <v>70.36</v>
          </cell>
          <cell r="G28">
            <v>0.56000000000000005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19.309999999999999</v>
          </cell>
          <cell r="L28">
            <v>20.09</v>
          </cell>
          <cell r="M28">
            <v>39.4</v>
          </cell>
        </row>
        <row r="30">
          <cell r="A30" t="str">
            <v>DRAWN IMPLEMENTS</v>
          </cell>
        </row>
        <row r="31">
          <cell r="A31">
            <v>18</v>
          </cell>
          <cell r="B31" t="str">
            <v>4-BOTTOM FLIP PLOW</v>
          </cell>
          <cell r="C31">
            <v>5678.4560264283691</v>
          </cell>
          <cell r="D31">
            <v>4.49</v>
          </cell>
          <cell r="E31">
            <v>2.89</v>
          </cell>
          <cell r="F31">
            <v>7.3800000000000008</v>
          </cell>
          <cell r="G31">
            <v>0.25</v>
          </cell>
          <cell r="H31">
            <v>1.1200000000000001</v>
          </cell>
          <cell r="I31">
            <v>0.72</v>
          </cell>
          <cell r="J31">
            <v>1.84</v>
          </cell>
          <cell r="K31">
            <v>5.14</v>
          </cell>
          <cell r="L31">
            <v>3.62</v>
          </cell>
          <cell r="M31">
            <v>8.76</v>
          </cell>
        </row>
        <row r="32">
          <cell r="A32">
            <v>19</v>
          </cell>
          <cell r="B32" t="str">
            <v>5-BOTTOM PLOW</v>
          </cell>
          <cell r="C32">
            <v>8983.9475962616634</v>
          </cell>
          <cell r="D32">
            <v>7.1</v>
          </cell>
          <cell r="E32">
            <v>4.57</v>
          </cell>
          <cell r="F32">
            <v>11.67</v>
          </cell>
          <cell r="G32">
            <v>0.2</v>
          </cell>
          <cell r="H32">
            <v>1.42</v>
          </cell>
          <cell r="I32">
            <v>0.91</v>
          </cell>
          <cell r="J32">
            <v>2.33</v>
          </cell>
          <cell r="K32">
            <v>5.63</v>
          </cell>
          <cell r="L32">
            <v>3.84</v>
          </cell>
          <cell r="M32">
            <v>9.4699999999999989</v>
          </cell>
        </row>
        <row r="33">
          <cell r="A33">
            <v>20</v>
          </cell>
          <cell r="B33" t="str">
            <v>BALE WAGON</v>
          </cell>
          <cell r="C33">
            <v>5749.4454994487251</v>
          </cell>
          <cell r="D33">
            <v>2.2400000000000002</v>
          </cell>
          <cell r="E33">
            <v>4.37</v>
          </cell>
          <cell r="F33">
            <v>6.61</v>
          </cell>
          <cell r="G33">
            <v>0.17</v>
          </cell>
          <cell r="H33">
            <v>0.38</v>
          </cell>
          <cell r="I33">
            <v>0.74</v>
          </cell>
          <cell r="J33">
            <v>1.1200000000000001</v>
          </cell>
          <cell r="K33">
            <v>2.21</v>
          </cell>
          <cell r="L33">
            <v>2.06</v>
          </cell>
          <cell r="M33">
            <v>4.2699999999999996</v>
          </cell>
        </row>
        <row r="34">
          <cell r="A34">
            <v>21</v>
          </cell>
          <cell r="B34" t="str">
            <v>CHISEL PLOW 12'</v>
          </cell>
          <cell r="C34">
            <v>6568.6882037351625</v>
          </cell>
          <cell r="D34">
            <v>1.1000000000000001</v>
          </cell>
          <cell r="E34">
            <v>5.57</v>
          </cell>
          <cell r="F34">
            <v>6.67</v>
          </cell>
          <cell r="G34">
            <v>0.2</v>
          </cell>
          <cell r="H34">
            <v>0.22</v>
          </cell>
          <cell r="I34">
            <v>1.1100000000000001</v>
          </cell>
          <cell r="J34">
            <v>1.33</v>
          </cell>
          <cell r="K34">
            <v>4.43</v>
          </cell>
          <cell r="L34">
            <v>4.04</v>
          </cell>
          <cell r="M34">
            <v>8.4699999999999989</v>
          </cell>
        </row>
        <row r="35">
          <cell r="A35">
            <v>22</v>
          </cell>
          <cell r="B35" t="str">
            <v>CHISEL PLOW 14'</v>
          </cell>
          <cell r="C35">
            <v>7658.2528336175301</v>
          </cell>
          <cell r="D35">
            <v>1.28</v>
          </cell>
          <cell r="E35">
            <v>6.49</v>
          </cell>
          <cell r="F35">
            <v>7.7700000000000005</v>
          </cell>
          <cell r="G35">
            <v>0.17</v>
          </cell>
          <cell r="H35">
            <v>0.22</v>
          </cell>
          <cell r="I35">
            <v>1.1000000000000001</v>
          </cell>
          <cell r="J35">
            <v>1.32</v>
          </cell>
          <cell r="K35">
            <v>3.8</v>
          </cell>
          <cell r="L35">
            <v>3.59</v>
          </cell>
          <cell r="M35">
            <v>7.39</v>
          </cell>
        </row>
        <row r="36">
          <cell r="A36">
            <v>23</v>
          </cell>
          <cell r="B36" t="str">
            <v>CHISEL PLOW 18'</v>
          </cell>
          <cell r="C36">
            <v>11722.110660151968</v>
          </cell>
          <cell r="D36">
            <v>1.96</v>
          </cell>
          <cell r="E36">
            <v>9.94</v>
          </cell>
          <cell r="F36">
            <v>11.899999999999999</v>
          </cell>
          <cell r="G36">
            <v>0.12</v>
          </cell>
          <cell r="H36">
            <v>0.24</v>
          </cell>
          <cell r="I36">
            <v>1.19</v>
          </cell>
          <cell r="J36">
            <v>1.43</v>
          </cell>
          <cell r="K36">
            <v>3.21</v>
          </cell>
          <cell r="L36">
            <v>3.15</v>
          </cell>
          <cell r="M36">
            <v>6.3599999999999994</v>
          </cell>
        </row>
        <row r="37">
          <cell r="A37">
            <v>24</v>
          </cell>
          <cell r="B37" t="str">
            <v>COTTON TRAILER</v>
          </cell>
          <cell r="C37">
            <v>6267.014217913299</v>
          </cell>
          <cell r="D37">
            <v>3.3</v>
          </cell>
          <cell r="E37">
            <v>4.2300000000000004</v>
          </cell>
          <cell r="F37">
            <v>7.53</v>
          </cell>
          <cell r="G37">
            <v>0.34</v>
          </cell>
          <cell r="H37">
            <v>1.1200000000000001</v>
          </cell>
          <cell r="I37">
            <v>1.44</v>
          </cell>
          <cell r="J37">
            <v>2.56</v>
          </cell>
          <cell r="K37">
            <v>4.78</v>
          </cell>
          <cell r="L37">
            <v>4.07</v>
          </cell>
          <cell r="M37">
            <v>8.8500000000000014</v>
          </cell>
        </row>
        <row r="38">
          <cell r="A38">
            <v>25</v>
          </cell>
          <cell r="B38" t="str">
            <v>CULTIPACKER</v>
          </cell>
          <cell r="C38">
            <v>2674.287443898811</v>
          </cell>
          <cell r="D38">
            <v>0.36</v>
          </cell>
          <cell r="E38">
            <v>3.24</v>
          </cell>
          <cell r="F38">
            <v>3.6</v>
          </cell>
          <cell r="G38">
            <v>0.2</v>
          </cell>
          <cell r="H38">
            <v>7.0000000000000007E-2</v>
          </cell>
          <cell r="I38">
            <v>0.65</v>
          </cell>
          <cell r="J38">
            <v>0.72</v>
          </cell>
          <cell r="K38">
            <v>3.28</v>
          </cell>
          <cell r="L38">
            <v>2.97</v>
          </cell>
          <cell r="M38">
            <v>6.25</v>
          </cell>
        </row>
        <row r="39">
          <cell r="A39">
            <v>26</v>
          </cell>
          <cell r="B39" t="str">
            <v>CULTIVATOR 1-ROW</v>
          </cell>
          <cell r="C39">
            <v>1069.4079006635352</v>
          </cell>
          <cell r="D39">
            <v>0.23</v>
          </cell>
          <cell r="E39">
            <v>1.21</v>
          </cell>
          <cell r="F39">
            <v>1.44</v>
          </cell>
          <cell r="G39">
            <v>1.18</v>
          </cell>
          <cell r="H39">
            <v>0.27</v>
          </cell>
          <cell r="I39">
            <v>1.43</v>
          </cell>
          <cell r="J39">
            <v>1.7</v>
          </cell>
          <cell r="K39">
            <v>12.96</v>
          </cell>
          <cell r="L39">
            <v>10.55</v>
          </cell>
          <cell r="M39">
            <v>23.51</v>
          </cell>
        </row>
        <row r="40">
          <cell r="A40">
            <v>27</v>
          </cell>
          <cell r="B40" t="str">
            <v>CULTIVATOR 2-ROW</v>
          </cell>
          <cell r="C40">
            <v>2296.6202306790578</v>
          </cell>
          <cell r="D40">
            <v>0.49</v>
          </cell>
          <cell r="E40">
            <v>2.59</v>
          </cell>
          <cell r="F40">
            <v>3.08</v>
          </cell>
          <cell r="G40">
            <v>0.56000000000000005</v>
          </cell>
          <cell r="H40">
            <v>0.27</v>
          </cell>
          <cell r="I40">
            <v>1.45</v>
          </cell>
          <cell r="J40">
            <v>1.72</v>
          </cell>
          <cell r="K40">
            <v>6.29</v>
          </cell>
          <cell r="L40">
            <v>5.78</v>
          </cell>
          <cell r="M40">
            <v>12.07</v>
          </cell>
        </row>
        <row r="41">
          <cell r="A41">
            <v>28</v>
          </cell>
          <cell r="B41" t="str">
            <v>CULTIVATOR 4-ROW</v>
          </cell>
          <cell r="C41">
            <v>3881.0178702851608</v>
          </cell>
          <cell r="D41">
            <v>1.03</v>
          </cell>
          <cell r="E41">
            <v>3.47</v>
          </cell>
          <cell r="F41">
            <v>4.5</v>
          </cell>
          <cell r="G41">
            <v>0.23</v>
          </cell>
          <cell r="H41">
            <v>0.24</v>
          </cell>
          <cell r="I41">
            <v>0.8</v>
          </cell>
          <cell r="J41">
            <v>1.04</v>
          </cell>
          <cell r="K41">
            <v>3.93</v>
          </cell>
          <cell r="L41">
            <v>3.47</v>
          </cell>
          <cell r="M41">
            <v>7.4</v>
          </cell>
        </row>
        <row r="42">
          <cell r="A42">
            <v>29</v>
          </cell>
          <cell r="B42" t="str">
            <v>CULTIVATOR 6-ROW</v>
          </cell>
          <cell r="C42">
            <v>5163.6931972894245</v>
          </cell>
          <cell r="D42">
            <v>1.64</v>
          </cell>
          <cell r="E42">
            <v>3.69</v>
          </cell>
          <cell r="F42">
            <v>5.33</v>
          </cell>
          <cell r="G42">
            <v>0.17</v>
          </cell>
          <cell r="H42">
            <v>0.28000000000000003</v>
          </cell>
          <cell r="I42">
            <v>0.63</v>
          </cell>
          <cell r="J42">
            <v>0.91</v>
          </cell>
          <cell r="K42">
            <v>3.01</v>
          </cell>
          <cell r="L42">
            <v>2.6</v>
          </cell>
          <cell r="M42">
            <v>5.6099999999999994</v>
          </cell>
        </row>
        <row r="43">
          <cell r="A43">
            <v>30</v>
          </cell>
          <cell r="B43" t="str">
            <v>CULTIVATOR W/ HERB.&amp;INSEC. 6-ROW</v>
          </cell>
          <cell r="C43">
            <v>6474.7542601262194</v>
          </cell>
          <cell r="D43">
            <v>1.86</v>
          </cell>
          <cell r="E43">
            <v>7.31</v>
          </cell>
          <cell r="F43">
            <v>9.17</v>
          </cell>
          <cell r="G43">
            <v>0.17</v>
          </cell>
          <cell r="H43">
            <v>0.32</v>
          </cell>
          <cell r="I43">
            <v>1.24</v>
          </cell>
          <cell r="J43">
            <v>1.56</v>
          </cell>
          <cell r="K43">
            <v>3.04</v>
          </cell>
          <cell r="L43">
            <v>3.21</v>
          </cell>
          <cell r="M43">
            <v>6.25</v>
          </cell>
        </row>
        <row r="44">
          <cell r="A44">
            <v>31</v>
          </cell>
          <cell r="B44" t="str">
            <v>CULTIVATOR W/ HERBICIDE 6-ROW</v>
          </cell>
          <cell r="C44">
            <v>5885.5819148493101</v>
          </cell>
          <cell r="D44">
            <v>1.69</v>
          </cell>
          <cell r="E44">
            <v>6.65</v>
          </cell>
          <cell r="F44">
            <v>8.34</v>
          </cell>
          <cell r="G44">
            <v>0.17</v>
          </cell>
          <cell r="H44">
            <v>0.28999999999999998</v>
          </cell>
          <cell r="I44">
            <v>1.1299999999999999</v>
          </cell>
          <cell r="J44">
            <v>1.42</v>
          </cell>
          <cell r="K44">
            <v>3.02</v>
          </cell>
          <cell r="L44">
            <v>3.1</v>
          </cell>
          <cell r="M44">
            <v>6.12</v>
          </cell>
        </row>
        <row r="45">
          <cell r="A45">
            <v>32</v>
          </cell>
          <cell r="B45" t="str">
            <v>CULTIVATOR W/ INSECTICIDE 6-ROW</v>
          </cell>
          <cell r="C45">
            <v>5885.5819148493101</v>
          </cell>
          <cell r="D45">
            <v>1.69</v>
          </cell>
          <cell r="E45">
            <v>6.65</v>
          </cell>
          <cell r="F45">
            <v>8.34</v>
          </cell>
          <cell r="G45">
            <v>0.17</v>
          </cell>
          <cell r="H45">
            <v>0.28999999999999998</v>
          </cell>
          <cell r="I45">
            <v>1.1299999999999999</v>
          </cell>
          <cell r="J45">
            <v>1.42</v>
          </cell>
          <cell r="K45">
            <v>3.02</v>
          </cell>
          <cell r="L45">
            <v>3.1</v>
          </cell>
          <cell r="M45">
            <v>6.12</v>
          </cell>
        </row>
        <row r="46">
          <cell r="A46">
            <v>33</v>
          </cell>
          <cell r="B46" t="str">
            <v>CULTIVATOR W/ SPRAYER 6-ROW</v>
          </cell>
          <cell r="C46">
            <v>5885.5819148493101</v>
          </cell>
          <cell r="D46">
            <v>1.69</v>
          </cell>
          <cell r="E46">
            <v>6.65</v>
          </cell>
          <cell r="F46">
            <v>8.34</v>
          </cell>
          <cell r="G46">
            <v>0.17</v>
          </cell>
          <cell r="H46">
            <v>0.28999999999999998</v>
          </cell>
          <cell r="I46">
            <v>1.1299999999999999</v>
          </cell>
          <cell r="J46">
            <v>1.42</v>
          </cell>
          <cell r="K46">
            <v>3.02</v>
          </cell>
          <cell r="L46">
            <v>3.1</v>
          </cell>
          <cell r="M46">
            <v>6.12</v>
          </cell>
        </row>
        <row r="47">
          <cell r="A47">
            <v>34</v>
          </cell>
          <cell r="B47" t="str">
            <v>DIGGER INVERTER 2-ROW</v>
          </cell>
          <cell r="C47">
            <v>7376.4193606716035</v>
          </cell>
          <cell r="D47">
            <v>5.71</v>
          </cell>
          <cell r="E47">
            <v>8.24</v>
          </cell>
          <cell r="F47">
            <v>13.95</v>
          </cell>
          <cell r="G47">
            <v>0.92</v>
          </cell>
          <cell r="H47">
            <v>5.25</v>
          </cell>
          <cell r="I47">
            <v>7.58</v>
          </cell>
          <cell r="J47">
            <v>12.83</v>
          </cell>
          <cell r="K47">
            <v>24.63</v>
          </cell>
          <cell r="L47">
            <v>21.02</v>
          </cell>
          <cell r="M47">
            <v>45.65</v>
          </cell>
        </row>
        <row r="48">
          <cell r="A48">
            <v>34.1</v>
          </cell>
          <cell r="B48" t="str">
            <v>DIGGER INVERTER 6-ROW</v>
          </cell>
          <cell r="C48">
            <v>17891.246363845763</v>
          </cell>
          <cell r="D48">
            <v>13.86</v>
          </cell>
          <cell r="E48">
            <v>19.98</v>
          </cell>
          <cell r="F48">
            <v>33.840000000000003</v>
          </cell>
          <cell r="G48">
            <v>0.34</v>
          </cell>
          <cell r="H48">
            <v>4.71</v>
          </cell>
          <cell r="I48">
            <v>6.79</v>
          </cell>
          <cell r="J48">
            <v>11.5</v>
          </cell>
          <cell r="K48">
            <v>12.82</v>
          </cell>
          <cell r="L48">
            <v>10.97</v>
          </cell>
          <cell r="M48">
            <v>23.79</v>
          </cell>
        </row>
        <row r="49">
          <cell r="A49">
            <v>35</v>
          </cell>
          <cell r="B49" t="str">
            <v>DISK W/ SPRAYER 16'</v>
          </cell>
          <cell r="C49">
            <v>14606.55338171294</v>
          </cell>
          <cell r="D49">
            <v>2.92</v>
          </cell>
          <cell r="E49">
            <v>10.89</v>
          </cell>
          <cell r="F49">
            <v>13.81</v>
          </cell>
          <cell r="G49">
            <v>0.15</v>
          </cell>
          <cell r="H49">
            <v>0.44</v>
          </cell>
          <cell r="I49">
            <v>1.63</v>
          </cell>
          <cell r="J49">
            <v>2.0699999999999998</v>
          </cell>
          <cell r="K49">
            <v>3.6</v>
          </cell>
          <cell r="L49">
            <v>3.83</v>
          </cell>
          <cell r="M49">
            <v>7.43</v>
          </cell>
        </row>
        <row r="50">
          <cell r="A50">
            <v>36</v>
          </cell>
          <cell r="B50" t="str">
            <v>DISK W/ SPRAYER 21'</v>
          </cell>
          <cell r="C50">
            <v>17957.469679696871</v>
          </cell>
          <cell r="D50">
            <v>3.59</v>
          </cell>
          <cell r="E50">
            <v>13.39</v>
          </cell>
          <cell r="F50">
            <v>16.98</v>
          </cell>
          <cell r="G50">
            <v>0.12</v>
          </cell>
          <cell r="H50">
            <v>0.43</v>
          </cell>
          <cell r="I50">
            <v>1.61</v>
          </cell>
          <cell r="J50">
            <v>2.04</v>
          </cell>
          <cell r="K50">
            <v>3.41</v>
          </cell>
          <cell r="L50">
            <v>3.57</v>
          </cell>
          <cell r="M50">
            <v>6.98</v>
          </cell>
        </row>
        <row r="51">
          <cell r="A51">
            <v>37</v>
          </cell>
          <cell r="B51" t="str">
            <v>FERTILIZER SPREADER</v>
          </cell>
          <cell r="C51">
            <v>12250.641131368513</v>
          </cell>
          <cell r="D51">
            <v>7.04</v>
          </cell>
          <cell r="E51">
            <v>27.9</v>
          </cell>
          <cell r="F51">
            <v>34.94</v>
          </cell>
          <cell r="G51">
            <v>0.12</v>
          </cell>
          <cell r="H51">
            <v>0.84</v>
          </cell>
          <cell r="I51">
            <v>3.35</v>
          </cell>
          <cell r="J51">
            <v>4.1900000000000004</v>
          </cell>
          <cell r="K51">
            <v>2.13</v>
          </cell>
          <cell r="L51">
            <v>4.28</v>
          </cell>
          <cell r="M51">
            <v>6.41</v>
          </cell>
        </row>
        <row r="52">
          <cell r="A52">
            <v>38</v>
          </cell>
          <cell r="B52" t="str">
            <v>FUMIGATION UNIT</v>
          </cell>
          <cell r="C52">
            <v>1755.1570506518174</v>
          </cell>
          <cell r="D52">
            <v>1.2</v>
          </cell>
          <cell r="E52">
            <v>4.5</v>
          </cell>
          <cell r="F52">
            <v>5.7</v>
          </cell>
          <cell r="G52">
            <v>0.43</v>
          </cell>
          <cell r="H52">
            <v>0.52</v>
          </cell>
          <cell r="I52">
            <v>1.94</v>
          </cell>
          <cell r="J52">
            <v>2.46</v>
          </cell>
          <cell r="K52">
            <v>5.14</v>
          </cell>
          <cell r="L52">
            <v>5.26</v>
          </cell>
          <cell r="M52">
            <v>10.399999999999999</v>
          </cell>
        </row>
        <row r="53">
          <cell r="A53">
            <v>39</v>
          </cell>
          <cell r="B53" t="str">
            <v>GRAIN DRILL 16'</v>
          </cell>
          <cell r="C53">
            <v>12318.91854810993</v>
          </cell>
          <cell r="D53">
            <v>6.54</v>
          </cell>
          <cell r="E53">
            <v>15.96</v>
          </cell>
          <cell r="F53">
            <v>22.5</v>
          </cell>
          <cell r="G53">
            <v>0.13</v>
          </cell>
          <cell r="H53">
            <v>0.85</v>
          </cell>
          <cell r="I53">
            <v>2.0699999999999998</v>
          </cell>
          <cell r="J53">
            <v>2.92</v>
          </cell>
          <cell r="K53">
            <v>3.59</v>
          </cell>
          <cell r="L53">
            <v>3.97</v>
          </cell>
          <cell r="M53">
            <v>7.5600000000000005</v>
          </cell>
        </row>
        <row r="54">
          <cell r="A54">
            <v>40</v>
          </cell>
          <cell r="B54" t="str">
            <v>GRAIN DRILL 8'</v>
          </cell>
          <cell r="C54">
            <v>6796.958476357232</v>
          </cell>
          <cell r="D54">
            <v>3.61</v>
          </cell>
          <cell r="E54">
            <v>8.8000000000000007</v>
          </cell>
          <cell r="F54">
            <v>12.41</v>
          </cell>
          <cell r="G54">
            <v>0.28999999999999998</v>
          </cell>
          <cell r="H54">
            <v>1.05</v>
          </cell>
          <cell r="I54">
            <v>2.5499999999999998</v>
          </cell>
          <cell r="J54">
            <v>3.5999999999999996</v>
          </cell>
          <cell r="K54">
            <v>5.7</v>
          </cell>
          <cell r="L54">
            <v>5.92</v>
          </cell>
          <cell r="M54">
            <v>11.620000000000001</v>
          </cell>
        </row>
        <row r="55">
          <cell r="A55">
            <v>41</v>
          </cell>
          <cell r="B55" t="str">
            <v>GRAIN DRILL 13'  W/ CULTIPACKER</v>
          </cell>
          <cell r="C55">
            <v>9998.495452833864</v>
          </cell>
          <cell r="D55">
            <v>5.3</v>
          </cell>
          <cell r="E55">
            <v>12.95</v>
          </cell>
          <cell r="F55">
            <v>18.25</v>
          </cell>
          <cell r="G55">
            <v>0.16</v>
          </cell>
          <cell r="H55">
            <v>0.85</v>
          </cell>
          <cell r="I55">
            <v>2.0699999999999998</v>
          </cell>
          <cell r="J55">
            <v>2.92</v>
          </cell>
          <cell r="K55">
            <v>4.22</v>
          </cell>
          <cell r="L55">
            <v>4.41</v>
          </cell>
          <cell r="M55">
            <v>8.629999999999999</v>
          </cell>
        </row>
        <row r="56">
          <cell r="A56">
            <v>42</v>
          </cell>
          <cell r="B56" t="str">
            <v>GRAIN DRILL 13'  W/ FERTILIZER</v>
          </cell>
          <cell r="C56">
            <v>9910.0638487770702</v>
          </cell>
          <cell r="D56">
            <v>5.26</v>
          </cell>
          <cell r="E56">
            <v>12.84</v>
          </cell>
          <cell r="F56">
            <v>18.100000000000001</v>
          </cell>
          <cell r="G56">
            <v>0.16</v>
          </cell>
          <cell r="H56">
            <v>0.84</v>
          </cell>
          <cell r="I56">
            <v>2.0499999999999998</v>
          </cell>
          <cell r="J56">
            <v>2.8899999999999997</v>
          </cell>
          <cell r="K56">
            <v>4.8099999999999996</v>
          </cell>
          <cell r="L56">
            <v>4.67</v>
          </cell>
          <cell r="M56">
            <v>9.48</v>
          </cell>
        </row>
        <row r="57">
          <cell r="A57">
            <v>43</v>
          </cell>
          <cell r="B57" t="str">
            <v>GRANULAR APPLICATOR</v>
          </cell>
          <cell r="C57">
            <v>4063.5246228815267</v>
          </cell>
          <cell r="D57">
            <v>0.87</v>
          </cell>
          <cell r="E57">
            <v>4.59</v>
          </cell>
          <cell r="F57">
            <v>5.46</v>
          </cell>
          <cell r="G57">
            <v>0.56000000000000005</v>
          </cell>
          <cell r="H57">
            <v>0.49</v>
          </cell>
          <cell r="I57">
            <v>2.57</v>
          </cell>
          <cell r="J57">
            <v>3.0599999999999996</v>
          </cell>
          <cell r="K57">
            <v>6.51</v>
          </cell>
          <cell r="L57">
            <v>6.9</v>
          </cell>
          <cell r="M57">
            <v>13.41</v>
          </cell>
        </row>
        <row r="58">
          <cell r="A58">
            <v>44</v>
          </cell>
          <cell r="B58" t="str">
            <v>HEAVY DISK 13'</v>
          </cell>
          <cell r="C58">
            <v>16500</v>
          </cell>
          <cell r="D58">
            <v>3.3</v>
          </cell>
          <cell r="E58">
            <v>12.3</v>
          </cell>
          <cell r="F58">
            <v>15.600000000000001</v>
          </cell>
          <cell r="G58">
            <v>0.17</v>
          </cell>
          <cell r="H58">
            <v>0.56000000000000005</v>
          </cell>
          <cell r="I58">
            <v>2.09</v>
          </cell>
          <cell r="J58">
            <v>2.65</v>
          </cell>
          <cell r="K58">
            <v>4.6100000000000003</v>
          </cell>
          <cell r="L58">
            <v>4.18</v>
          </cell>
          <cell r="M58">
            <v>8.7899999999999991</v>
          </cell>
        </row>
        <row r="59">
          <cell r="A59">
            <v>45</v>
          </cell>
          <cell r="B59" t="str">
            <v>HEAVY DISK 14'</v>
          </cell>
          <cell r="C59">
            <v>22500</v>
          </cell>
          <cell r="D59">
            <v>4.5</v>
          </cell>
          <cell r="E59">
            <v>16.77</v>
          </cell>
          <cell r="F59">
            <v>21.27</v>
          </cell>
          <cell r="G59">
            <v>0.15</v>
          </cell>
          <cell r="H59">
            <v>0.68</v>
          </cell>
          <cell r="I59">
            <v>2.52</v>
          </cell>
          <cell r="J59">
            <v>3.2</v>
          </cell>
          <cell r="K59">
            <v>4.25</v>
          </cell>
          <cell r="L59">
            <v>4.3600000000000003</v>
          </cell>
          <cell r="M59">
            <v>8.61</v>
          </cell>
        </row>
        <row r="60">
          <cell r="A60">
            <v>46</v>
          </cell>
          <cell r="B60" t="str">
            <v>HEAVY DISK 16'</v>
          </cell>
          <cell r="C60">
            <v>29000</v>
          </cell>
          <cell r="D60">
            <v>5.8</v>
          </cell>
          <cell r="E60">
            <v>21.62</v>
          </cell>
          <cell r="F60">
            <v>27.42</v>
          </cell>
          <cell r="G60">
            <v>0.12</v>
          </cell>
          <cell r="H60">
            <v>0.7</v>
          </cell>
          <cell r="I60">
            <v>2.59</v>
          </cell>
          <cell r="J60">
            <v>3.29</v>
          </cell>
          <cell r="K60">
            <v>3.99</v>
          </cell>
          <cell r="L60">
            <v>4.4000000000000004</v>
          </cell>
          <cell r="M60">
            <v>8.39</v>
          </cell>
        </row>
        <row r="61">
          <cell r="A61">
            <v>46.1</v>
          </cell>
          <cell r="B61" t="str">
            <v>HEAVY DISK 20'</v>
          </cell>
          <cell r="C61">
            <v>45000</v>
          </cell>
          <cell r="D61">
            <v>9</v>
          </cell>
          <cell r="E61">
            <v>33.54</v>
          </cell>
          <cell r="F61">
            <v>42.54</v>
          </cell>
          <cell r="G61">
            <v>0.1</v>
          </cell>
          <cell r="H61">
            <v>0.9</v>
          </cell>
          <cell r="I61">
            <v>3.35</v>
          </cell>
          <cell r="J61">
            <v>4.25</v>
          </cell>
          <cell r="K61">
            <v>4</v>
          </cell>
          <cell r="L61">
            <v>5.13</v>
          </cell>
          <cell r="M61">
            <v>9.129999999999999</v>
          </cell>
        </row>
        <row r="62">
          <cell r="A62">
            <v>47</v>
          </cell>
          <cell r="B62" t="str">
            <v>HERBICIDE APPLICATOR 12'</v>
          </cell>
          <cell r="C62">
            <v>2260.8802686362396</v>
          </cell>
          <cell r="D62">
            <v>1.32</v>
          </cell>
          <cell r="E62">
            <v>3.19</v>
          </cell>
          <cell r="F62">
            <v>4.51</v>
          </cell>
          <cell r="G62">
            <v>0.15</v>
          </cell>
          <cell r="H62">
            <v>0.2</v>
          </cell>
          <cell r="I62">
            <v>0.48</v>
          </cell>
          <cell r="J62">
            <v>0.67999999999999994</v>
          </cell>
          <cell r="K62">
            <v>2.61</v>
          </cell>
          <cell r="L62">
            <v>2.2200000000000002</v>
          </cell>
          <cell r="M62">
            <v>4.83</v>
          </cell>
        </row>
        <row r="63">
          <cell r="A63">
            <v>48</v>
          </cell>
          <cell r="B63" t="str">
            <v>HERBICIDE APPLICATOR 16'</v>
          </cell>
          <cell r="C63">
            <v>3242.5782800177644</v>
          </cell>
          <cell r="D63">
            <v>2.09</v>
          </cell>
          <cell r="E63">
            <v>4.07</v>
          </cell>
          <cell r="F63">
            <v>6.16</v>
          </cell>
          <cell r="G63">
            <v>0.11</v>
          </cell>
          <cell r="H63">
            <v>0.23</v>
          </cell>
          <cell r="I63">
            <v>0.45</v>
          </cell>
          <cell r="J63">
            <v>0.68</v>
          </cell>
          <cell r="K63">
            <v>2</v>
          </cell>
          <cell r="L63">
            <v>1.72</v>
          </cell>
          <cell r="M63">
            <v>3.7199999999999998</v>
          </cell>
        </row>
        <row r="64">
          <cell r="A64">
            <v>49</v>
          </cell>
          <cell r="B64" t="str">
            <v>TANDOM LIGHT DISK 30'</v>
          </cell>
          <cell r="C64">
            <v>67500</v>
          </cell>
          <cell r="D64">
            <v>38.43</v>
          </cell>
          <cell r="E64">
            <v>60.38</v>
          </cell>
          <cell r="F64">
            <v>98.81</v>
          </cell>
          <cell r="G64">
            <v>7.0000000000000007E-2</v>
          </cell>
          <cell r="H64">
            <v>2.69</v>
          </cell>
          <cell r="I64">
            <v>4.2300000000000004</v>
          </cell>
          <cell r="J64">
            <v>6.92</v>
          </cell>
          <cell r="K64">
            <v>4.6100000000000003</v>
          </cell>
          <cell r="L64">
            <v>5.28</v>
          </cell>
          <cell r="M64">
            <v>9.89</v>
          </cell>
        </row>
        <row r="65">
          <cell r="A65">
            <v>49.1</v>
          </cell>
          <cell r="B65" t="str">
            <v>LIGHT DISKING W/ HERBICIDE 20'</v>
          </cell>
          <cell r="C65">
            <v>12162.5</v>
          </cell>
          <cell r="D65">
            <v>6.92</v>
          </cell>
          <cell r="E65">
            <v>10.88</v>
          </cell>
          <cell r="F65">
            <v>17.8</v>
          </cell>
          <cell r="G65">
            <v>0.12</v>
          </cell>
          <cell r="H65">
            <v>0.83</v>
          </cell>
          <cell r="I65">
            <v>1.31</v>
          </cell>
          <cell r="J65">
            <v>2.14</v>
          </cell>
          <cell r="K65">
            <v>3.81</v>
          </cell>
          <cell r="L65">
            <v>3.27</v>
          </cell>
          <cell r="M65">
            <v>7.08</v>
          </cell>
        </row>
        <row r="66">
          <cell r="A66">
            <v>50</v>
          </cell>
          <cell r="B66" t="str">
            <v>LISTER</v>
          </cell>
          <cell r="C66">
            <v>1582.6161880453678</v>
          </cell>
          <cell r="D66">
            <v>0.42</v>
          </cell>
          <cell r="E66">
            <v>3.57</v>
          </cell>
          <cell r="F66">
            <v>3.9899999999999998</v>
          </cell>
          <cell r="G66">
            <v>0.59</v>
          </cell>
          <cell r="H66">
            <v>0.25</v>
          </cell>
          <cell r="I66">
            <v>2.11</v>
          </cell>
          <cell r="J66">
            <v>2.36</v>
          </cell>
          <cell r="K66">
            <v>9.7200000000000006</v>
          </cell>
          <cell r="L66">
            <v>8.9499999999999993</v>
          </cell>
          <cell r="M66">
            <v>18.670000000000002</v>
          </cell>
        </row>
        <row r="67">
          <cell r="A67">
            <v>51</v>
          </cell>
          <cell r="B67" t="str">
            <v>MOWER-CONDITIONER</v>
          </cell>
          <cell r="C67">
            <v>18045.251387365701</v>
          </cell>
          <cell r="D67">
            <v>7.33</v>
          </cell>
          <cell r="E67">
            <v>20.55</v>
          </cell>
          <cell r="F67">
            <v>27.880000000000003</v>
          </cell>
          <cell r="G67">
            <v>0.36</v>
          </cell>
          <cell r="H67">
            <v>2.64</v>
          </cell>
          <cell r="I67">
            <v>7.4</v>
          </cell>
          <cell r="J67">
            <v>10.040000000000001</v>
          </cell>
          <cell r="K67">
            <v>6.51</v>
          </cell>
          <cell r="L67">
            <v>10.18</v>
          </cell>
          <cell r="M67">
            <v>16.689999999999998</v>
          </cell>
        </row>
        <row r="68">
          <cell r="A68">
            <v>52</v>
          </cell>
          <cell r="B68" t="str">
            <v>MULCH BEDDER-LAYER</v>
          </cell>
          <cell r="C68">
            <v>5949.6849174637873</v>
          </cell>
          <cell r="D68">
            <v>9.67</v>
          </cell>
          <cell r="E68">
            <v>13.44</v>
          </cell>
          <cell r="F68">
            <v>23.11</v>
          </cell>
          <cell r="G68">
            <v>0.52</v>
          </cell>
          <cell r="H68">
            <v>5.03</v>
          </cell>
          <cell r="I68">
            <v>6.99</v>
          </cell>
          <cell r="J68">
            <v>12.02</v>
          </cell>
          <cell r="K68">
            <v>10.62</v>
          </cell>
          <cell r="L68">
            <v>11.01</v>
          </cell>
          <cell r="M68">
            <v>21.63</v>
          </cell>
        </row>
        <row r="69">
          <cell r="A69">
            <v>53</v>
          </cell>
          <cell r="B69" t="str">
            <v>MULCH LAYER</v>
          </cell>
          <cell r="C69">
            <v>4813.2950982282046</v>
          </cell>
          <cell r="D69">
            <v>7.82</v>
          </cell>
          <cell r="E69">
            <v>10.87</v>
          </cell>
          <cell r="F69">
            <v>18.689999999999998</v>
          </cell>
          <cell r="G69">
            <v>0.52</v>
          </cell>
          <cell r="H69">
            <v>4.07</v>
          </cell>
          <cell r="I69">
            <v>5.65</v>
          </cell>
          <cell r="J69">
            <v>9.7200000000000006</v>
          </cell>
          <cell r="K69">
            <v>9.66</v>
          </cell>
          <cell r="L69">
            <v>9.67</v>
          </cell>
          <cell r="M69">
            <v>19.329999999999998</v>
          </cell>
        </row>
        <row r="70">
          <cell r="A70">
            <v>54</v>
          </cell>
          <cell r="B70" t="str">
            <v>NO-TILL DRILL 12'</v>
          </cell>
          <cell r="C70">
            <v>14996.276760968638</v>
          </cell>
          <cell r="D70">
            <v>10.92</v>
          </cell>
          <cell r="E70">
            <v>14.57</v>
          </cell>
          <cell r="F70">
            <v>25.490000000000002</v>
          </cell>
          <cell r="G70">
            <v>0.21</v>
          </cell>
          <cell r="H70">
            <v>2.29</v>
          </cell>
          <cell r="I70">
            <v>3.06</v>
          </cell>
          <cell r="J70">
            <v>5.35</v>
          </cell>
          <cell r="K70">
            <v>6.72</v>
          </cell>
          <cell r="L70">
            <v>6.13</v>
          </cell>
          <cell r="M70">
            <v>12.85</v>
          </cell>
        </row>
        <row r="71">
          <cell r="A71">
            <v>55</v>
          </cell>
          <cell r="B71" t="str">
            <v>NO-TILL DRILL 16'</v>
          </cell>
          <cell r="C71">
            <v>22238.194703766691</v>
          </cell>
          <cell r="D71">
            <v>11.8</v>
          </cell>
          <cell r="E71">
            <v>28.8</v>
          </cell>
          <cell r="F71">
            <v>40.6</v>
          </cell>
          <cell r="G71">
            <v>0.14000000000000001</v>
          </cell>
          <cell r="H71">
            <v>1.65</v>
          </cell>
          <cell r="I71">
            <v>4.03</v>
          </cell>
          <cell r="J71">
            <v>5.68</v>
          </cell>
          <cell r="K71">
            <v>5.13</v>
          </cell>
          <cell r="L71">
            <v>6.32</v>
          </cell>
          <cell r="M71">
            <v>11.45</v>
          </cell>
        </row>
        <row r="72">
          <cell r="A72">
            <v>56</v>
          </cell>
          <cell r="B72" t="str">
            <v>NURSE TANK ON PICK-UP</v>
          </cell>
          <cell r="C72">
            <v>2220.9022398647694</v>
          </cell>
          <cell r="D72">
            <v>0.89</v>
          </cell>
          <cell r="E72">
            <v>3.97</v>
          </cell>
          <cell r="F72">
            <v>4.8600000000000003</v>
          </cell>
          <cell r="G72">
            <v>0.17</v>
          </cell>
          <cell r="H72">
            <v>0.15</v>
          </cell>
          <cell r="I72">
            <v>0.67</v>
          </cell>
          <cell r="J72">
            <v>0.82000000000000006</v>
          </cell>
          <cell r="K72">
            <v>1.98</v>
          </cell>
          <cell r="L72">
            <v>1.99</v>
          </cell>
          <cell r="M72">
            <v>3.9699999999999998</v>
          </cell>
        </row>
        <row r="73">
          <cell r="A73">
            <v>57</v>
          </cell>
          <cell r="B73" t="str">
            <v>PEANUT COMBINE 2-ROW</v>
          </cell>
          <cell r="C73">
            <v>31074.01438692987</v>
          </cell>
          <cell r="D73">
            <v>9.42</v>
          </cell>
          <cell r="E73">
            <v>35.090000000000003</v>
          </cell>
          <cell r="F73">
            <v>44.510000000000005</v>
          </cell>
          <cell r="G73">
            <v>1.1000000000000001</v>
          </cell>
          <cell r="H73">
            <v>10.36</v>
          </cell>
          <cell r="I73">
            <v>38.6</v>
          </cell>
          <cell r="J73">
            <v>48.96</v>
          </cell>
          <cell r="K73">
            <v>33.53</v>
          </cell>
          <cell r="L73">
            <v>54.67</v>
          </cell>
          <cell r="M73">
            <v>88.2</v>
          </cell>
        </row>
        <row r="74">
          <cell r="A74">
            <v>57.1</v>
          </cell>
          <cell r="B74" t="str">
            <v>PEANUT COMBINE 4-ROW</v>
          </cell>
          <cell r="C74">
            <v>66934.808312845358</v>
          </cell>
          <cell r="D74">
            <v>20.29</v>
          </cell>
          <cell r="E74">
            <v>75.58</v>
          </cell>
          <cell r="F74">
            <v>95.87</v>
          </cell>
          <cell r="G74">
            <v>0.55000000000000004</v>
          </cell>
          <cell r="H74">
            <v>11.16</v>
          </cell>
          <cell r="I74">
            <v>41.57</v>
          </cell>
          <cell r="J74">
            <v>52.730000000000004</v>
          </cell>
          <cell r="K74">
            <v>24.81</v>
          </cell>
          <cell r="L74">
            <v>50.55</v>
          </cell>
          <cell r="M74">
            <v>75.36</v>
          </cell>
        </row>
        <row r="75">
          <cell r="A75">
            <v>58</v>
          </cell>
          <cell r="B75" t="str">
            <v>PEANUT PLANTER</v>
          </cell>
          <cell r="C75">
            <v>12547.290522439383</v>
          </cell>
          <cell r="D75">
            <v>5.26</v>
          </cell>
          <cell r="E75">
            <v>17.02</v>
          </cell>
          <cell r="F75">
            <v>22.28</v>
          </cell>
          <cell r="G75">
            <v>0.21</v>
          </cell>
          <cell r="H75">
            <v>1.1000000000000001</v>
          </cell>
          <cell r="I75">
            <v>3.57</v>
          </cell>
          <cell r="J75">
            <v>4.67</v>
          </cell>
          <cell r="K75">
            <v>5.53</v>
          </cell>
          <cell r="L75">
            <v>6.64</v>
          </cell>
          <cell r="M75">
            <v>12.17</v>
          </cell>
        </row>
        <row r="76">
          <cell r="A76">
            <v>59</v>
          </cell>
          <cell r="B76" t="str">
            <v>PRECISION PLANTER 4-ROW</v>
          </cell>
          <cell r="C76">
            <v>11562.502556797732</v>
          </cell>
          <cell r="D76">
            <v>3.4</v>
          </cell>
          <cell r="E76">
            <v>11.76</v>
          </cell>
          <cell r="F76">
            <v>15.16</v>
          </cell>
          <cell r="G76">
            <v>0.2</v>
          </cell>
          <cell r="H76">
            <v>0.68</v>
          </cell>
          <cell r="I76">
            <v>2.35</v>
          </cell>
          <cell r="J76">
            <v>3.0300000000000002</v>
          </cell>
          <cell r="K76">
            <v>4.8899999999999997</v>
          </cell>
          <cell r="L76">
            <v>5.27</v>
          </cell>
          <cell r="M76">
            <v>10.16</v>
          </cell>
        </row>
        <row r="77">
          <cell r="A77">
            <v>60</v>
          </cell>
          <cell r="B77" t="str">
            <v>PLANTER 4-ROW</v>
          </cell>
          <cell r="C77">
            <v>30000</v>
          </cell>
          <cell r="D77">
            <v>5.13</v>
          </cell>
          <cell r="E77">
            <v>45.16</v>
          </cell>
          <cell r="F77">
            <v>50.29</v>
          </cell>
          <cell r="G77">
            <v>1.65</v>
          </cell>
          <cell r="H77">
            <v>8.4600000000000009</v>
          </cell>
          <cell r="I77">
            <v>74.510000000000005</v>
          </cell>
          <cell r="J77">
            <v>82.97</v>
          </cell>
          <cell r="K77">
            <v>26.2</v>
          </cell>
          <cell r="L77">
            <v>87.27</v>
          </cell>
          <cell r="M77">
            <v>113.47</v>
          </cell>
        </row>
        <row r="78">
          <cell r="A78">
            <v>61</v>
          </cell>
          <cell r="B78" t="str">
            <v>PLANTER 6-ROW</v>
          </cell>
          <cell r="C78">
            <v>60000</v>
          </cell>
          <cell r="D78">
            <v>10.27</v>
          </cell>
          <cell r="E78">
            <v>90.33</v>
          </cell>
          <cell r="F78">
            <v>100.6</v>
          </cell>
          <cell r="G78">
            <v>0.89</v>
          </cell>
          <cell r="H78">
            <v>9.14</v>
          </cell>
          <cell r="I78">
            <v>80.39</v>
          </cell>
          <cell r="J78">
            <v>89.53</v>
          </cell>
          <cell r="K78">
            <v>18.71</v>
          </cell>
          <cell r="L78">
            <v>87.27</v>
          </cell>
          <cell r="M78">
            <v>105.97999999999999</v>
          </cell>
        </row>
        <row r="79">
          <cell r="A79">
            <v>62</v>
          </cell>
          <cell r="B79" t="str">
            <v>PLANTER 8-ROW</v>
          </cell>
          <cell r="C79">
            <v>93750</v>
          </cell>
          <cell r="D79">
            <v>24.74</v>
          </cell>
          <cell r="E79">
            <v>105.85</v>
          </cell>
          <cell r="F79">
            <v>130.59</v>
          </cell>
          <cell r="G79">
            <v>0.14000000000000001</v>
          </cell>
          <cell r="H79">
            <v>3.46</v>
          </cell>
          <cell r="I79">
            <v>14.82</v>
          </cell>
          <cell r="J79">
            <v>18.28</v>
          </cell>
          <cell r="K79">
            <v>6.41</v>
          </cell>
          <cell r="L79">
            <v>16.86</v>
          </cell>
          <cell r="M79">
            <v>23.27</v>
          </cell>
        </row>
        <row r="80">
          <cell r="A80">
            <v>63</v>
          </cell>
          <cell r="B80" t="str">
            <v>PLANTER 12-ROW</v>
          </cell>
          <cell r="C80">
            <v>112500</v>
          </cell>
          <cell r="D80">
            <v>29.69</v>
          </cell>
          <cell r="E80">
            <v>127.02</v>
          </cell>
          <cell r="F80">
            <v>156.71</v>
          </cell>
          <cell r="G80">
            <v>0.1</v>
          </cell>
          <cell r="H80">
            <v>2.97</v>
          </cell>
          <cell r="I80">
            <v>12.7</v>
          </cell>
          <cell r="J80">
            <v>15.67</v>
          </cell>
          <cell r="K80">
            <v>5.45</v>
          </cell>
          <cell r="L80">
            <v>14.34</v>
          </cell>
          <cell r="M80">
            <v>19.79</v>
          </cell>
        </row>
        <row r="81">
          <cell r="A81">
            <v>64</v>
          </cell>
          <cell r="B81" t="str">
            <v>PLANTER 16-ROW</v>
          </cell>
          <cell r="C81">
            <v>131250</v>
          </cell>
          <cell r="D81">
            <v>34.64</v>
          </cell>
          <cell r="E81">
            <v>148.19999999999999</v>
          </cell>
          <cell r="F81">
            <v>182.83999999999997</v>
          </cell>
          <cell r="G81">
            <v>0.12</v>
          </cell>
          <cell r="H81">
            <v>4.16</v>
          </cell>
          <cell r="I81">
            <v>17.78</v>
          </cell>
          <cell r="J81">
            <v>21.94</v>
          </cell>
          <cell r="K81">
            <v>7.13</v>
          </cell>
          <cell r="L81">
            <v>19.739999999999998</v>
          </cell>
          <cell r="M81">
            <v>26.869999999999997</v>
          </cell>
        </row>
        <row r="82">
          <cell r="A82">
            <v>65</v>
          </cell>
          <cell r="B82" t="str">
            <v>PLANTER NO-TILL 8-ROW</v>
          </cell>
          <cell r="C82">
            <v>90000</v>
          </cell>
          <cell r="D82">
            <v>40.17</v>
          </cell>
          <cell r="E82">
            <v>101.62</v>
          </cell>
          <cell r="F82">
            <v>141.79000000000002</v>
          </cell>
          <cell r="G82">
            <v>0.12</v>
          </cell>
          <cell r="H82">
            <v>4.82</v>
          </cell>
          <cell r="I82">
            <v>12.19</v>
          </cell>
          <cell r="J82">
            <v>17.009999999999998</v>
          </cell>
          <cell r="K82">
            <v>7.8</v>
          </cell>
          <cell r="L82">
            <v>14.15</v>
          </cell>
          <cell r="M82">
            <v>21.95</v>
          </cell>
        </row>
        <row r="83">
          <cell r="A83">
            <v>66</v>
          </cell>
          <cell r="B83" t="str">
            <v>PLANTER NO-TILL 12-ROW</v>
          </cell>
          <cell r="C83">
            <v>150000</v>
          </cell>
          <cell r="D83">
            <v>66.959999999999994</v>
          </cell>
          <cell r="E83">
            <v>169.37</v>
          </cell>
          <cell r="F83">
            <v>236.32999999999998</v>
          </cell>
          <cell r="G83">
            <v>0.09</v>
          </cell>
          <cell r="H83">
            <v>6.03</v>
          </cell>
          <cell r="I83">
            <v>15.24</v>
          </cell>
          <cell r="J83">
            <v>21.27</v>
          </cell>
          <cell r="K83">
            <v>8.26</v>
          </cell>
          <cell r="L83">
            <v>16.71</v>
          </cell>
          <cell r="M83">
            <v>24.97</v>
          </cell>
        </row>
        <row r="84">
          <cell r="A84">
            <v>67</v>
          </cell>
          <cell r="B84" t="str">
            <v>PLANTER NO-TILL 16-ROW</v>
          </cell>
          <cell r="C84">
            <v>168750</v>
          </cell>
          <cell r="D84">
            <v>75.33</v>
          </cell>
          <cell r="E84">
            <v>190.54</v>
          </cell>
          <cell r="F84">
            <v>265.87</v>
          </cell>
          <cell r="G84">
            <v>0.11</v>
          </cell>
          <cell r="H84">
            <v>8.2899999999999991</v>
          </cell>
          <cell r="I84">
            <v>20.96</v>
          </cell>
          <cell r="J84">
            <v>29.25</v>
          </cell>
          <cell r="K84">
            <v>10.91</v>
          </cell>
          <cell r="L84">
            <v>22.31</v>
          </cell>
          <cell r="M84">
            <v>33.22</v>
          </cell>
        </row>
        <row r="85">
          <cell r="A85">
            <v>68</v>
          </cell>
          <cell r="B85" t="str">
            <v>PLANTER NO-TILL W/ HERBICIDE 4-ROW</v>
          </cell>
          <cell r="C85">
            <v>15533.283788020326</v>
          </cell>
          <cell r="D85">
            <v>7.74</v>
          </cell>
          <cell r="E85">
            <v>15.8</v>
          </cell>
          <cell r="F85">
            <v>23.54</v>
          </cell>
          <cell r="G85">
            <v>0.2</v>
          </cell>
          <cell r="H85">
            <v>1.55</v>
          </cell>
          <cell r="I85">
            <v>3.16</v>
          </cell>
          <cell r="J85">
            <v>4.71</v>
          </cell>
          <cell r="K85">
            <v>6.32</v>
          </cell>
          <cell r="L85">
            <v>5.62</v>
          </cell>
          <cell r="M85">
            <v>11.940000000000001</v>
          </cell>
        </row>
        <row r="86">
          <cell r="A86">
            <v>69</v>
          </cell>
          <cell r="B86" t="str">
            <v>PLANTER NO-TILL W/ SPRAYER 4-ROW</v>
          </cell>
          <cell r="C86">
            <v>15533.283788020326</v>
          </cell>
          <cell r="D86">
            <v>7.74</v>
          </cell>
          <cell r="E86">
            <v>15.8</v>
          </cell>
          <cell r="F86">
            <v>23.54</v>
          </cell>
          <cell r="G86">
            <v>0.2</v>
          </cell>
          <cell r="H86">
            <v>1.55</v>
          </cell>
          <cell r="I86">
            <v>3.16</v>
          </cell>
          <cell r="J86">
            <v>4.71</v>
          </cell>
          <cell r="K86">
            <v>6.32</v>
          </cell>
          <cell r="L86">
            <v>5.62</v>
          </cell>
          <cell r="M86">
            <v>11.940000000000001</v>
          </cell>
        </row>
        <row r="87">
          <cell r="A87">
            <v>70</v>
          </cell>
          <cell r="B87" t="str">
            <v>PLANTER W/ FERTILIZER 6-ROW</v>
          </cell>
          <cell r="C87">
            <v>17870.799740175113</v>
          </cell>
          <cell r="D87">
            <v>5.26</v>
          </cell>
          <cell r="E87">
            <v>18.18</v>
          </cell>
          <cell r="F87">
            <v>23.439999999999998</v>
          </cell>
          <cell r="G87">
            <v>0.17</v>
          </cell>
          <cell r="H87">
            <v>0.89</v>
          </cell>
          <cell r="I87">
            <v>3.09</v>
          </cell>
          <cell r="J87">
            <v>3.98</v>
          </cell>
          <cell r="K87">
            <v>5.1100000000000003</v>
          </cell>
          <cell r="L87">
            <v>5.87</v>
          </cell>
          <cell r="M87">
            <v>10.98</v>
          </cell>
        </row>
        <row r="88">
          <cell r="A88">
            <v>71</v>
          </cell>
          <cell r="B88" t="str">
            <v>PLANTER W/ HERBICIDE 6-ROW</v>
          </cell>
          <cell r="C88">
            <v>17870.799740175113</v>
          </cell>
          <cell r="D88">
            <v>5.26</v>
          </cell>
          <cell r="E88">
            <v>18.18</v>
          </cell>
          <cell r="F88">
            <v>23.439999999999998</v>
          </cell>
          <cell r="G88">
            <v>0.17</v>
          </cell>
          <cell r="H88">
            <v>0.89</v>
          </cell>
          <cell r="I88">
            <v>3.09</v>
          </cell>
          <cell r="J88">
            <v>3.98</v>
          </cell>
          <cell r="K88">
            <v>5.1100000000000003</v>
          </cell>
          <cell r="L88">
            <v>5.87</v>
          </cell>
          <cell r="M88">
            <v>10.98</v>
          </cell>
        </row>
        <row r="89">
          <cell r="A89">
            <v>72</v>
          </cell>
          <cell r="B89" t="str">
            <v>PLANTER W/ SPRAYER 4-ROW</v>
          </cell>
          <cell r="C89">
            <v>12407.986077999303</v>
          </cell>
          <cell r="D89">
            <v>3.65</v>
          </cell>
          <cell r="E89">
            <v>12.62</v>
          </cell>
          <cell r="F89">
            <v>16.27</v>
          </cell>
          <cell r="G89">
            <v>0.22</v>
          </cell>
          <cell r="H89">
            <v>0.8</v>
          </cell>
          <cell r="I89">
            <v>2.78</v>
          </cell>
          <cell r="J89">
            <v>3.58</v>
          </cell>
          <cell r="K89">
            <v>5.44</v>
          </cell>
          <cell r="L89">
            <v>5.99</v>
          </cell>
          <cell r="M89">
            <v>11.43</v>
          </cell>
        </row>
        <row r="90">
          <cell r="A90">
            <v>73</v>
          </cell>
          <cell r="B90" t="str">
            <v>PLANTER W/ SPRAYER 6-ROW</v>
          </cell>
          <cell r="C90">
            <v>17870.799740175113</v>
          </cell>
          <cell r="D90">
            <v>5.26</v>
          </cell>
          <cell r="E90">
            <v>18.18</v>
          </cell>
          <cell r="F90">
            <v>23.439999999999998</v>
          </cell>
          <cell r="G90">
            <v>0.17</v>
          </cell>
          <cell r="H90">
            <v>0.89</v>
          </cell>
          <cell r="I90">
            <v>3.09</v>
          </cell>
          <cell r="J90">
            <v>3.98</v>
          </cell>
          <cell r="K90">
            <v>5.1100000000000003</v>
          </cell>
          <cell r="L90">
            <v>5.87</v>
          </cell>
          <cell r="M90">
            <v>10.98</v>
          </cell>
        </row>
        <row r="91">
          <cell r="A91">
            <v>74</v>
          </cell>
          <cell r="B91" t="str">
            <v>POTATO DIGGER (SWEET)</v>
          </cell>
          <cell r="C91">
            <v>12713.286731636623</v>
          </cell>
          <cell r="D91">
            <v>1.01</v>
          </cell>
          <cell r="E91">
            <v>16.3</v>
          </cell>
          <cell r="F91">
            <v>17.310000000000002</v>
          </cell>
          <cell r="G91">
            <v>0.79</v>
          </cell>
          <cell r="H91">
            <v>0.8</v>
          </cell>
          <cell r="I91">
            <v>12.88</v>
          </cell>
          <cell r="J91">
            <v>13.680000000000001</v>
          </cell>
          <cell r="K91">
            <v>13.48</v>
          </cell>
          <cell r="L91">
            <v>22.04</v>
          </cell>
          <cell r="M91">
            <v>35.519999999999996</v>
          </cell>
        </row>
        <row r="92">
          <cell r="A92">
            <v>75</v>
          </cell>
          <cell r="B92" t="str">
            <v>POTATO HARVESTER</v>
          </cell>
          <cell r="C92">
            <v>59012.544822356329</v>
          </cell>
          <cell r="D92">
            <v>14.75</v>
          </cell>
          <cell r="E92">
            <v>26.39</v>
          </cell>
          <cell r="F92">
            <v>41.14</v>
          </cell>
          <cell r="G92">
            <v>0.79</v>
          </cell>
          <cell r="H92">
            <v>11.65</v>
          </cell>
          <cell r="I92">
            <v>20.85</v>
          </cell>
          <cell r="J92">
            <v>32.5</v>
          </cell>
          <cell r="K92">
            <v>31.25</v>
          </cell>
          <cell r="L92">
            <v>33.75</v>
          </cell>
          <cell r="M92">
            <v>65</v>
          </cell>
        </row>
        <row r="93">
          <cell r="A93">
            <v>76</v>
          </cell>
          <cell r="B93" t="str">
            <v>POTATO PLANTER</v>
          </cell>
          <cell r="C93">
            <v>23647.617672951565</v>
          </cell>
          <cell r="D93">
            <v>15.08</v>
          </cell>
          <cell r="E93">
            <v>14.1</v>
          </cell>
          <cell r="F93">
            <v>29.18</v>
          </cell>
          <cell r="G93">
            <v>0.27</v>
          </cell>
          <cell r="H93">
            <v>4.07</v>
          </cell>
          <cell r="I93">
            <v>3.81</v>
          </cell>
          <cell r="J93">
            <v>7.8800000000000008</v>
          </cell>
          <cell r="K93">
            <v>9.76</v>
          </cell>
          <cell r="L93">
            <v>7.75</v>
          </cell>
          <cell r="M93">
            <v>17.509999999999998</v>
          </cell>
        </row>
        <row r="94">
          <cell r="A94">
            <v>77</v>
          </cell>
          <cell r="B94" t="str">
            <v>POTATO PLANTER (SWEET)</v>
          </cell>
          <cell r="C94">
            <v>7754.8193214223011</v>
          </cell>
          <cell r="D94">
            <v>1.51</v>
          </cell>
          <cell r="E94">
            <v>13.26</v>
          </cell>
          <cell r="F94">
            <v>14.77</v>
          </cell>
          <cell r="G94">
            <v>0.39</v>
          </cell>
          <cell r="H94">
            <v>0.59</v>
          </cell>
          <cell r="I94">
            <v>5.17</v>
          </cell>
          <cell r="J94">
            <v>5.76</v>
          </cell>
          <cell r="K94">
            <v>6.85</v>
          </cell>
          <cell r="L94">
            <v>9.6999999999999993</v>
          </cell>
          <cell r="M94">
            <v>16.549999999999997</v>
          </cell>
        </row>
        <row r="95">
          <cell r="A95">
            <v>78</v>
          </cell>
          <cell r="B95" t="str">
            <v>PRIME AID BULK BARN</v>
          </cell>
          <cell r="C95">
            <v>20228.928719376883</v>
          </cell>
          <cell r="D95">
            <v>12.61</v>
          </cell>
          <cell r="E95">
            <v>17.12</v>
          </cell>
          <cell r="F95">
            <v>29.73</v>
          </cell>
          <cell r="G95">
            <v>0.69</v>
          </cell>
          <cell r="H95">
            <v>8.6999999999999993</v>
          </cell>
          <cell r="I95">
            <v>11.81</v>
          </cell>
          <cell r="J95">
            <v>20.509999999999998</v>
          </cell>
          <cell r="K95">
            <v>16.12</v>
          </cell>
          <cell r="L95">
            <v>17.149999999999999</v>
          </cell>
          <cell r="M95">
            <v>33.269999999999996</v>
          </cell>
        </row>
        <row r="96">
          <cell r="A96">
            <v>79</v>
          </cell>
          <cell r="B96" t="str">
            <v>PTO AIR BLAST SPRAYER (500)</v>
          </cell>
          <cell r="C96">
            <v>21420.055639853126</v>
          </cell>
          <cell r="D96">
            <v>18.21</v>
          </cell>
          <cell r="E96">
            <v>24.19</v>
          </cell>
          <cell r="F96">
            <v>42.400000000000006</v>
          </cell>
          <cell r="G96">
            <v>0.2</v>
          </cell>
          <cell r="H96">
            <v>3.64</v>
          </cell>
          <cell r="I96">
            <v>4.84</v>
          </cell>
          <cell r="J96">
            <v>8.48</v>
          </cell>
          <cell r="K96">
            <v>7.85</v>
          </cell>
          <cell r="L96">
            <v>7.76</v>
          </cell>
          <cell r="M96">
            <v>15.61</v>
          </cell>
        </row>
        <row r="97">
          <cell r="A97">
            <v>80</v>
          </cell>
          <cell r="B97" t="str">
            <v>PTO BALER</v>
          </cell>
          <cell r="C97">
            <v>15537.158154133092</v>
          </cell>
          <cell r="D97">
            <v>5.0199999999999996</v>
          </cell>
          <cell r="E97">
            <v>20.170000000000002</v>
          </cell>
          <cell r="F97">
            <v>25.19</v>
          </cell>
          <cell r="G97">
            <v>0.38</v>
          </cell>
          <cell r="H97">
            <v>1.91</v>
          </cell>
          <cell r="I97">
            <v>7.66</v>
          </cell>
          <cell r="J97">
            <v>9.57</v>
          </cell>
          <cell r="K97">
            <v>9.91</v>
          </cell>
          <cell r="L97">
            <v>13.22</v>
          </cell>
          <cell r="M97">
            <v>23.130000000000003</v>
          </cell>
        </row>
        <row r="98">
          <cell r="A98">
            <v>80.099999999999994</v>
          </cell>
          <cell r="B98" t="str">
            <v>ROUND BALER</v>
          </cell>
          <cell r="C98">
            <v>12941.122484785688</v>
          </cell>
          <cell r="D98">
            <v>4.47</v>
          </cell>
          <cell r="E98">
            <v>13.44</v>
          </cell>
          <cell r="F98">
            <v>17.91</v>
          </cell>
          <cell r="G98">
            <v>0.38</v>
          </cell>
          <cell r="H98">
            <v>1.7</v>
          </cell>
          <cell r="I98">
            <v>5.1100000000000003</v>
          </cell>
          <cell r="J98">
            <v>6.8100000000000005</v>
          </cell>
          <cell r="K98">
            <v>9.6999999999999993</v>
          </cell>
          <cell r="L98">
            <v>10.66</v>
          </cell>
          <cell r="M98">
            <v>20.36</v>
          </cell>
        </row>
        <row r="99">
          <cell r="A99">
            <v>80.2</v>
          </cell>
          <cell r="B99" t="str">
            <v>SMALL BALER</v>
          </cell>
          <cell r="C99">
            <v>8579.8863005624989</v>
          </cell>
          <cell r="D99">
            <v>2.77</v>
          </cell>
          <cell r="E99">
            <v>11.14</v>
          </cell>
          <cell r="F99">
            <v>13.91</v>
          </cell>
          <cell r="G99">
            <v>0.38</v>
          </cell>
          <cell r="H99">
            <v>1.05</v>
          </cell>
          <cell r="I99">
            <v>4.2300000000000004</v>
          </cell>
          <cell r="J99">
            <v>5.28</v>
          </cell>
          <cell r="K99">
            <v>9.06</v>
          </cell>
          <cell r="L99">
            <v>9.7899999999999991</v>
          </cell>
          <cell r="M99">
            <v>18.850000000000001</v>
          </cell>
        </row>
        <row r="100">
          <cell r="A100">
            <v>80.3</v>
          </cell>
          <cell r="B100" t="str">
            <v>LARGE BALER</v>
          </cell>
          <cell r="C100">
            <v>11258</v>
          </cell>
          <cell r="D100">
            <v>3.63</v>
          </cell>
          <cell r="E100">
            <v>14.62</v>
          </cell>
          <cell r="F100">
            <v>18.25</v>
          </cell>
          <cell r="G100">
            <v>0.26</v>
          </cell>
          <cell r="H100">
            <v>0.94</v>
          </cell>
          <cell r="I100">
            <v>3.8</v>
          </cell>
          <cell r="J100">
            <v>4.74</v>
          </cell>
          <cell r="K100">
            <v>7.39</v>
          </cell>
          <cell r="L100">
            <v>8.0500000000000007</v>
          </cell>
          <cell r="M100">
            <v>15.440000000000001</v>
          </cell>
        </row>
        <row r="101">
          <cell r="A101">
            <v>81</v>
          </cell>
          <cell r="B101" t="str">
            <v>PULL TYPE SPRAYER</v>
          </cell>
          <cell r="C101">
            <v>5205.2832396494969</v>
          </cell>
          <cell r="D101">
            <v>2.08</v>
          </cell>
          <cell r="E101">
            <v>9.31</v>
          </cell>
          <cell r="F101">
            <v>11.39</v>
          </cell>
          <cell r="G101">
            <v>0.18</v>
          </cell>
          <cell r="H101">
            <v>0.37</v>
          </cell>
          <cell r="I101">
            <v>1.68</v>
          </cell>
          <cell r="J101">
            <v>2.0499999999999998</v>
          </cell>
          <cell r="K101">
            <v>2.31</v>
          </cell>
          <cell r="L101">
            <v>3.07</v>
          </cell>
          <cell r="M101">
            <v>5.38</v>
          </cell>
        </row>
        <row r="102">
          <cell r="A102">
            <v>82</v>
          </cell>
          <cell r="B102" t="str">
            <v>RAKE</v>
          </cell>
          <cell r="C102">
            <v>3052.0348242109285</v>
          </cell>
          <cell r="D102">
            <v>0.91</v>
          </cell>
          <cell r="E102">
            <v>4.59</v>
          </cell>
          <cell r="F102">
            <v>5.5</v>
          </cell>
          <cell r="G102">
            <v>0.25</v>
          </cell>
          <cell r="H102">
            <v>0.23</v>
          </cell>
          <cell r="I102">
            <v>1.1499999999999999</v>
          </cell>
          <cell r="J102">
            <v>1.38</v>
          </cell>
          <cell r="K102">
            <v>2.92</v>
          </cell>
          <cell r="L102">
            <v>3.08</v>
          </cell>
          <cell r="M102">
            <v>6</v>
          </cell>
        </row>
        <row r="103">
          <cell r="A103">
            <v>83</v>
          </cell>
          <cell r="B103" t="str">
            <v>ROLLING CULTIVATOR 6-ROW</v>
          </cell>
          <cell r="C103">
            <v>5563.3776986182975</v>
          </cell>
          <cell r="D103">
            <v>1.77</v>
          </cell>
          <cell r="E103">
            <v>3.98</v>
          </cell>
          <cell r="F103">
            <v>5.75</v>
          </cell>
          <cell r="G103">
            <v>0.17</v>
          </cell>
          <cell r="H103">
            <v>0.3</v>
          </cell>
          <cell r="I103">
            <v>0.68</v>
          </cell>
          <cell r="J103">
            <v>0.98</v>
          </cell>
          <cell r="K103">
            <v>3.03</v>
          </cell>
          <cell r="L103">
            <v>2.65</v>
          </cell>
          <cell r="M103">
            <v>5.68</v>
          </cell>
        </row>
        <row r="104">
          <cell r="A104">
            <v>84</v>
          </cell>
          <cell r="B104" t="str">
            <v>ROTARY MOWER 7'</v>
          </cell>
          <cell r="C104">
            <v>3408.2405455408798</v>
          </cell>
          <cell r="D104">
            <v>1.03</v>
          </cell>
          <cell r="E104">
            <v>3.85</v>
          </cell>
          <cell r="F104">
            <v>4.88</v>
          </cell>
          <cell r="G104">
            <v>0.28999999999999998</v>
          </cell>
          <cell r="H104">
            <v>0.3</v>
          </cell>
          <cell r="I104">
            <v>1.1200000000000001</v>
          </cell>
          <cell r="J104">
            <v>1.4200000000000002</v>
          </cell>
          <cell r="K104">
            <v>3.42</v>
          </cell>
          <cell r="L104">
            <v>3.36</v>
          </cell>
          <cell r="M104">
            <v>6.7799999999999994</v>
          </cell>
        </row>
        <row r="105">
          <cell r="A105">
            <v>84.1</v>
          </cell>
          <cell r="B105" t="str">
            <v>ROTARY MOWER 14'</v>
          </cell>
          <cell r="C105">
            <v>5935</v>
          </cell>
          <cell r="D105">
            <v>1.8</v>
          </cell>
          <cell r="E105">
            <v>6.7</v>
          </cell>
          <cell r="F105">
            <v>8.5</v>
          </cell>
          <cell r="G105">
            <v>0.15</v>
          </cell>
          <cell r="H105">
            <v>0.27</v>
          </cell>
          <cell r="I105">
            <v>1.01</v>
          </cell>
          <cell r="J105">
            <v>1.28</v>
          </cell>
          <cell r="K105">
            <v>1.88</v>
          </cell>
          <cell r="L105">
            <v>2.16</v>
          </cell>
          <cell r="M105">
            <v>4.04</v>
          </cell>
        </row>
        <row r="106">
          <cell r="A106">
            <v>85</v>
          </cell>
          <cell r="B106" t="str">
            <v>ROTOVATOR</v>
          </cell>
          <cell r="C106">
            <v>1903.8991735884122</v>
          </cell>
          <cell r="D106">
            <v>1.47</v>
          </cell>
          <cell r="E106">
            <v>4.3</v>
          </cell>
          <cell r="F106">
            <v>5.77</v>
          </cell>
          <cell r="G106">
            <v>1.41</v>
          </cell>
          <cell r="H106">
            <v>2.0699999999999998</v>
          </cell>
          <cell r="I106">
            <v>6.06</v>
          </cell>
          <cell r="J106">
            <v>8.129999999999999</v>
          </cell>
          <cell r="K106">
            <v>17.23</v>
          </cell>
          <cell r="L106">
            <v>16.96</v>
          </cell>
          <cell r="M106">
            <v>34.19</v>
          </cell>
        </row>
        <row r="107">
          <cell r="A107">
            <v>86</v>
          </cell>
          <cell r="B107" t="str">
            <v>SICKLE MOWER</v>
          </cell>
          <cell r="C107">
            <v>2569.9568074483668</v>
          </cell>
          <cell r="D107">
            <v>3.76</v>
          </cell>
          <cell r="E107">
            <v>5.8</v>
          </cell>
          <cell r="F107">
            <v>9.5599999999999987</v>
          </cell>
          <cell r="G107">
            <v>0.26</v>
          </cell>
          <cell r="H107">
            <v>0.98</v>
          </cell>
          <cell r="I107">
            <v>1.51</v>
          </cell>
          <cell r="J107">
            <v>2.4900000000000002</v>
          </cell>
          <cell r="K107">
            <v>3.77</v>
          </cell>
          <cell r="L107">
            <v>3.52</v>
          </cell>
          <cell r="M107">
            <v>7.29</v>
          </cell>
        </row>
        <row r="108">
          <cell r="A108">
            <v>87</v>
          </cell>
          <cell r="B108" t="str">
            <v>SIDEDRESSER 2-ROW</v>
          </cell>
          <cell r="C108">
            <v>1903.8991735884122</v>
          </cell>
          <cell r="D108">
            <v>0.41</v>
          </cell>
          <cell r="E108">
            <v>2.15</v>
          </cell>
          <cell r="F108">
            <v>2.56</v>
          </cell>
          <cell r="G108">
            <v>0.56000000000000005</v>
          </cell>
          <cell r="H108">
            <v>0.23</v>
          </cell>
          <cell r="I108">
            <v>1.2</v>
          </cell>
          <cell r="J108">
            <v>1.43</v>
          </cell>
          <cell r="K108">
            <v>9.2200000000000006</v>
          </cell>
          <cell r="L108">
            <v>7.7</v>
          </cell>
          <cell r="M108">
            <v>16.920000000000002</v>
          </cell>
        </row>
        <row r="109">
          <cell r="A109">
            <v>88</v>
          </cell>
          <cell r="B109" t="str">
            <v>SILAGE BLOWER</v>
          </cell>
          <cell r="C109">
            <v>3569.8109504782724</v>
          </cell>
          <cell r="D109">
            <v>1.78</v>
          </cell>
          <cell r="E109">
            <v>4.07</v>
          </cell>
          <cell r="F109">
            <v>5.8500000000000005</v>
          </cell>
          <cell r="G109">
            <v>0.47</v>
          </cell>
          <cell r="H109">
            <v>0.84</v>
          </cell>
          <cell r="I109">
            <v>1.91</v>
          </cell>
          <cell r="J109">
            <v>2.75</v>
          </cell>
          <cell r="K109">
            <v>5.89</v>
          </cell>
          <cell r="L109">
            <v>5.55</v>
          </cell>
          <cell r="M109">
            <v>11.44</v>
          </cell>
        </row>
        <row r="110">
          <cell r="A110">
            <v>89</v>
          </cell>
          <cell r="B110" t="str">
            <v>SILAGE CHOPPER</v>
          </cell>
          <cell r="C110">
            <v>23970.685563969855</v>
          </cell>
          <cell r="D110">
            <v>16.98</v>
          </cell>
          <cell r="E110">
            <v>27.3</v>
          </cell>
          <cell r="F110">
            <v>44.28</v>
          </cell>
          <cell r="G110">
            <v>0.43</v>
          </cell>
          <cell r="H110">
            <v>7.3</v>
          </cell>
          <cell r="I110">
            <v>11.74</v>
          </cell>
          <cell r="J110">
            <v>19.04</v>
          </cell>
          <cell r="K110">
            <v>17.97</v>
          </cell>
          <cell r="L110">
            <v>18.760000000000002</v>
          </cell>
          <cell r="M110">
            <v>36.730000000000004</v>
          </cell>
        </row>
        <row r="111">
          <cell r="A111">
            <v>90</v>
          </cell>
          <cell r="B111" t="str">
            <v>SILAGE CHOPPER &amp; WAGON</v>
          </cell>
          <cell r="C111">
            <v>32723.267046050831</v>
          </cell>
          <cell r="D111">
            <v>21.26</v>
          </cell>
          <cell r="E111">
            <v>49.69</v>
          </cell>
          <cell r="F111">
            <v>70.95</v>
          </cell>
          <cell r="G111">
            <v>0.56999999999999995</v>
          </cell>
          <cell r="H111">
            <v>12.12</v>
          </cell>
          <cell r="I111">
            <v>28.32</v>
          </cell>
          <cell r="J111">
            <v>40.44</v>
          </cell>
          <cell r="K111">
            <v>26.26</v>
          </cell>
          <cell r="L111">
            <v>37.630000000000003</v>
          </cell>
          <cell r="M111">
            <v>63.89</v>
          </cell>
        </row>
        <row r="112">
          <cell r="A112">
            <v>91</v>
          </cell>
          <cell r="B112" t="str">
            <v>SILAGE WAGON</v>
          </cell>
          <cell r="C112">
            <v>8775.7852532590859</v>
          </cell>
          <cell r="D112">
            <v>3.03</v>
          </cell>
          <cell r="E112">
            <v>9.99</v>
          </cell>
          <cell r="F112">
            <v>13.02</v>
          </cell>
          <cell r="G112">
            <v>0.56999999999999995</v>
          </cell>
          <cell r="H112">
            <v>1.73</v>
          </cell>
          <cell r="I112">
            <v>5.69</v>
          </cell>
          <cell r="J112">
            <v>7.42</v>
          </cell>
          <cell r="K112">
            <v>13.73</v>
          </cell>
          <cell r="L112">
            <v>14.02</v>
          </cell>
          <cell r="M112">
            <v>27.75</v>
          </cell>
        </row>
        <row r="113">
          <cell r="A113">
            <v>92</v>
          </cell>
          <cell r="B113" t="str">
            <v>SPIKE HARROW</v>
          </cell>
          <cell r="C113">
            <v>1070.9432851434817</v>
          </cell>
          <cell r="D113">
            <v>0.11</v>
          </cell>
          <cell r="E113">
            <v>1.28</v>
          </cell>
          <cell r="F113">
            <v>1.3900000000000001</v>
          </cell>
          <cell r="G113">
            <v>0.24</v>
          </cell>
          <cell r="H113">
            <v>0.03</v>
          </cell>
          <cell r="I113">
            <v>0.31</v>
          </cell>
          <cell r="J113">
            <v>0.33999999999999997</v>
          </cell>
          <cell r="K113">
            <v>2.61</v>
          </cell>
          <cell r="L113">
            <v>2.16</v>
          </cell>
          <cell r="M113">
            <v>4.7699999999999996</v>
          </cell>
        </row>
        <row r="114">
          <cell r="A114">
            <v>93</v>
          </cell>
          <cell r="B114" t="str">
            <v>ORCHARD SPRAYER</v>
          </cell>
          <cell r="C114">
            <v>17849.054752391363</v>
          </cell>
          <cell r="D114">
            <v>10.45</v>
          </cell>
          <cell r="E114">
            <v>25.19</v>
          </cell>
          <cell r="F114">
            <v>35.64</v>
          </cell>
          <cell r="G114">
            <v>0.18</v>
          </cell>
          <cell r="H114">
            <v>1.88</v>
          </cell>
          <cell r="I114">
            <v>4.53</v>
          </cell>
          <cell r="J114">
            <v>6.41</v>
          </cell>
          <cell r="K114">
            <v>3.82</v>
          </cell>
          <cell r="L114">
            <v>5.93</v>
          </cell>
          <cell r="M114">
            <v>9.75</v>
          </cell>
        </row>
        <row r="115">
          <cell r="A115">
            <v>94</v>
          </cell>
          <cell r="B115" t="str">
            <v>SPRING TOOTH</v>
          </cell>
          <cell r="C115">
            <v>2601.7972144069145</v>
          </cell>
          <cell r="D115">
            <v>0.01</v>
          </cell>
          <cell r="E115">
            <v>3.1</v>
          </cell>
          <cell r="F115">
            <v>3.11</v>
          </cell>
          <cell r="G115">
            <v>0.11</v>
          </cell>
          <cell r="H115">
            <v>0</v>
          </cell>
          <cell r="I115">
            <v>0.34</v>
          </cell>
          <cell r="J115">
            <v>0.34</v>
          </cell>
          <cell r="K115">
            <v>1.18</v>
          </cell>
          <cell r="L115">
            <v>1.19</v>
          </cell>
          <cell r="M115">
            <v>2.37</v>
          </cell>
        </row>
        <row r="116">
          <cell r="A116">
            <v>95</v>
          </cell>
          <cell r="B116" t="str">
            <v>SUBSOILER BEDDER 2-ROW</v>
          </cell>
          <cell r="C116">
            <v>4360.1786565358243</v>
          </cell>
          <cell r="D116">
            <v>0.97</v>
          </cell>
          <cell r="E116">
            <v>4.43</v>
          </cell>
          <cell r="F116">
            <v>5.3999999999999995</v>
          </cell>
          <cell r="G116">
            <v>0.45</v>
          </cell>
          <cell r="H116">
            <v>0.44</v>
          </cell>
          <cell r="I116">
            <v>1.99</v>
          </cell>
          <cell r="J116">
            <v>2.4300000000000002</v>
          </cell>
          <cell r="K116">
            <v>7.66</v>
          </cell>
          <cell r="L116">
            <v>7.21</v>
          </cell>
          <cell r="M116">
            <v>14.870000000000001</v>
          </cell>
        </row>
        <row r="117">
          <cell r="A117">
            <v>96</v>
          </cell>
          <cell r="B117" t="str">
            <v>SUBSOILER-BEDDER 4-ROW</v>
          </cell>
          <cell r="C117">
            <v>7656.1697196399327</v>
          </cell>
          <cell r="D117">
            <v>5.55</v>
          </cell>
          <cell r="E117">
            <v>5.19</v>
          </cell>
          <cell r="F117">
            <v>10.74</v>
          </cell>
          <cell r="G117">
            <v>0.19</v>
          </cell>
          <cell r="H117">
            <v>1.05</v>
          </cell>
          <cell r="I117">
            <v>0.99</v>
          </cell>
          <cell r="J117">
            <v>2.04</v>
          </cell>
          <cell r="K117">
            <v>5.0599999999999996</v>
          </cell>
          <cell r="L117">
            <v>3.76</v>
          </cell>
          <cell r="M117">
            <v>8.82</v>
          </cell>
        </row>
        <row r="118">
          <cell r="A118">
            <v>96.1</v>
          </cell>
          <cell r="B118" t="str">
            <v>SUBSOILER-BEDDER 6-ROW</v>
          </cell>
          <cell r="C118">
            <v>9534.7730836328701</v>
          </cell>
          <cell r="D118">
            <v>6.91</v>
          </cell>
          <cell r="E118">
            <v>6.47</v>
          </cell>
          <cell r="F118">
            <v>13.379999999999999</v>
          </cell>
          <cell r="G118">
            <v>0.17</v>
          </cell>
          <cell r="H118">
            <v>1.17</v>
          </cell>
          <cell r="I118">
            <v>1.1000000000000001</v>
          </cell>
          <cell r="J118">
            <v>2.27</v>
          </cell>
          <cell r="K118">
            <v>5.39</v>
          </cell>
          <cell r="L118">
            <v>3.88</v>
          </cell>
          <cell r="M118">
            <v>9.27</v>
          </cell>
        </row>
        <row r="119">
          <cell r="A119">
            <v>97</v>
          </cell>
          <cell r="B119" t="str">
            <v>SUBSOILER-PLANTER W/SPRAYER 4-ROW</v>
          </cell>
          <cell r="C119">
            <v>24383.152043013542</v>
          </cell>
          <cell r="D119">
            <v>12.14</v>
          </cell>
          <cell r="E119">
            <v>24.8</v>
          </cell>
          <cell r="F119">
            <v>36.94</v>
          </cell>
          <cell r="G119">
            <v>0.2</v>
          </cell>
          <cell r="H119">
            <v>2.4300000000000002</v>
          </cell>
          <cell r="I119">
            <v>4.96</v>
          </cell>
          <cell r="J119">
            <v>7.3900000000000006</v>
          </cell>
          <cell r="K119">
            <v>7.2</v>
          </cell>
          <cell r="L119">
            <v>7.42</v>
          </cell>
          <cell r="M119">
            <v>14.620000000000001</v>
          </cell>
        </row>
        <row r="120">
          <cell r="A120">
            <v>97.1</v>
          </cell>
          <cell r="B120" t="str">
            <v>SUBSOILER-PLANTER W/SPRAYER 6-ROW</v>
          </cell>
          <cell r="C120">
            <v>28887.869532327932</v>
          </cell>
          <cell r="D120">
            <v>14.39</v>
          </cell>
          <cell r="E120">
            <v>29.38</v>
          </cell>
          <cell r="F120">
            <v>43.769999999999996</v>
          </cell>
          <cell r="G120">
            <v>0.18</v>
          </cell>
          <cell r="H120">
            <v>2.59</v>
          </cell>
          <cell r="I120">
            <v>5.29</v>
          </cell>
          <cell r="J120">
            <v>7.88</v>
          </cell>
          <cell r="K120">
            <v>7.53</v>
          </cell>
          <cell r="L120">
            <v>7.99</v>
          </cell>
          <cell r="M120">
            <v>15.52</v>
          </cell>
        </row>
        <row r="121">
          <cell r="A121">
            <v>97.2</v>
          </cell>
          <cell r="B121" t="str">
            <v>SUBSOILER-PLANTER 6-ROW</v>
          </cell>
          <cell r="C121">
            <v>26531.180151220291</v>
          </cell>
          <cell r="D121">
            <v>13.21</v>
          </cell>
          <cell r="E121">
            <v>26.99</v>
          </cell>
          <cell r="F121">
            <v>40.200000000000003</v>
          </cell>
          <cell r="G121">
            <v>0.18</v>
          </cell>
          <cell r="H121">
            <v>2.38</v>
          </cell>
          <cell r="I121">
            <v>4.8600000000000003</v>
          </cell>
          <cell r="J121">
            <v>7.24</v>
          </cell>
          <cell r="K121">
            <v>7.31</v>
          </cell>
          <cell r="L121">
            <v>7.56</v>
          </cell>
          <cell r="M121">
            <v>14.87</v>
          </cell>
        </row>
        <row r="122">
          <cell r="A122">
            <v>98</v>
          </cell>
          <cell r="B122" t="str">
            <v>SUPER BEDDER</v>
          </cell>
          <cell r="C122">
            <v>3612.6486818840121</v>
          </cell>
          <cell r="D122">
            <v>2.74</v>
          </cell>
          <cell r="E122">
            <v>8.07</v>
          </cell>
          <cell r="F122">
            <v>10.81</v>
          </cell>
          <cell r="G122">
            <v>1.1000000000000001</v>
          </cell>
          <cell r="H122">
            <v>3.01</v>
          </cell>
          <cell r="I122">
            <v>8.8800000000000008</v>
          </cell>
          <cell r="J122">
            <v>11.89</v>
          </cell>
          <cell r="K122">
            <v>20.67</v>
          </cell>
          <cell r="L122">
            <v>21.64</v>
          </cell>
          <cell r="M122">
            <v>42.31</v>
          </cell>
        </row>
        <row r="123">
          <cell r="A123">
            <v>99</v>
          </cell>
          <cell r="B123" t="str">
            <v>TOBACCO CULTIVATOR 1-ROW</v>
          </cell>
          <cell r="C123">
            <v>1393.7616551664728</v>
          </cell>
          <cell r="D123">
            <v>0.55000000000000004</v>
          </cell>
          <cell r="E123">
            <v>1.05</v>
          </cell>
          <cell r="F123">
            <v>1.6</v>
          </cell>
          <cell r="G123">
            <v>0.71</v>
          </cell>
          <cell r="H123">
            <v>0.39</v>
          </cell>
          <cell r="I123">
            <v>0.75</v>
          </cell>
          <cell r="J123">
            <v>1.1400000000000001</v>
          </cell>
          <cell r="K123">
            <v>8.02</v>
          </cell>
          <cell r="L123">
            <v>6.23</v>
          </cell>
          <cell r="M123">
            <v>14.25</v>
          </cell>
        </row>
        <row r="124">
          <cell r="A124">
            <v>99.1</v>
          </cell>
          <cell r="B124" t="str">
            <v>TOBACCO BEDDER 4-ROW</v>
          </cell>
          <cell r="C124">
            <v>6620</v>
          </cell>
          <cell r="D124">
            <v>2.63</v>
          </cell>
          <cell r="E124">
            <v>4.9800000000000004</v>
          </cell>
          <cell r="F124">
            <v>7.61</v>
          </cell>
          <cell r="G124">
            <v>0.16</v>
          </cell>
          <cell r="H124">
            <v>0.42</v>
          </cell>
          <cell r="I124">
            <v>0.8</v>
          </cell>
          <cell r="J124">
            <v>1.22</v>
          </cell>
          <cell r="K124">
            <v>2.14</v>
          </cell>
          <cell r="L124">
            <v>2.0299999999999998</v>
          </cell>
          <cell r="M124">
            <v>4.17</v>
          </cell>
        </row>
        <row r="125">
          <cell r="A125">
            <v>99.2</v>
          </cell>
          <cell r="B125" t="str">
            <v>TOBACCO BED SHAPER 4-ROW</v>
          </cell>
          <cell r="C125">
            <v>5058</v>
          </cell>
          <cell r="D125">
            <v>2.0099999999999998</v>
          </cell>
          <cell r="E125">
            <v>3.81</v>
          </cell>
          <cell r="F125">
            <v>5.82</v>
          </cell>
          <cell r="G125">
            <v>0.16</v>
          </cell>
          <cell r="H125">
            <v>0.32</v>
          </cell>
          <cell r="I125">
            <v>0.61</v>
          </cell>
          <cell r="J125">
            <v>0.92999999999999994</v>
          </cell>
          <cell r="K125">
            <v>2.04</v>
          </cell>
          <cell r="L125">
            <v>1.85</v>
          </cell>
          <cell r="M125">
            <v>3.89</v>
          </cell>
        </row>
        <row r="126">
          <cell r="A126">
            <v>100</v>
          </cell>
          <cell r="B126" t="str">
            <v>TOBACCO HARVESTER LOW PROFILE</v>
          </cell>
          <cell r="C126">
            <v>14874.21229365947</v>
          </cell>
          <cell r="D126">
            <v>2.15</v>
          </cell>
          <cell r="E126">
            <v>17.899999999999999</v>
          </cell>
          <cell r="F126">
            <v>20.049999999999997</v>
          </cell>
          <cell r="G126">
            <v>2.95</v>
          </cell>
          <cell r="H126">
            <v>6.34</v>
          </cell>
          <cell r="I126">
            <v>52.81</v>
          </cell>
          <cell r="J126">
            <v>59.150000000000006</v>
          </cell>
          <cell r="K126">
            <v>38.06</v>
          </cell>
          <cell r="L126">
            <v>75.61</v>
          </cell>
          <cell r="M126">
            <v>113.67</v>
          </cell>
        </row>
        <row r="127">
          <cell r="A127">
            <v>101</v>
          </cell>
          <cell r="B127" t="str">
            <v>TOBACCO TOPPER 2-ROW</v>
          </cell>
          <cell r="C127">
            <v>3510.3141013036347</v>
          </cell>
          <cell r="D127">
            <v>4.8</v>
          </cell>
          <cell r="E127">
            <v>8.83</v>
          </cell>
          <cell r="F127">
            <v>13.629999999999999</v>
          </cell>
          <cell r="G127">
            <v>0.86</v>
          </cell>
          <cell r="H127">
            <v>4.13</v>
          </cell>
          <cell r="I127">
            <v>7.59</v>
          </cell>
          <cell r="J127">
            <v>11.719999999999999</v>
          </cell>
          <cell r="K127">
            <v>13.37</v>
          </cell>
          <cell r="L127">
            <v>14.24</v>
          </cell>
          <cell r="M127">
            <v>27.61</v>
          </cell>
        </row>
        <row r="128">
          <cell r="A128">
            <v>101.1</v>
          </cell>
          <cell r="B128" t="str">
            <v>TOBACCO TOPPER 4-ROW</v>
          </cell>
          <cell r="C128">
            <v>5712.55</v>
          </cell>
          <cell r="D128">
            <v>7.81</v>
          </cell>
          <cell r="E128">
            <v>14.37</v>
          </cell>
          <cell r="F128">
            <v>22.18</v>
          </cell>
          <cell r="G128">
            <v>0.49</v>
          </cell>
          <cell r="H128">
            <v>3.83</v>
          </cell>
          <cell r="I128">
            <v>7.04</v>
          </cell>
          <cell r="J128">
            <v>10.870000000000001</v>
          </cell>
          <cell r="K128">
            <v>11.69</v>
          </cell>
          <cell r="L128">
            <v>12.73</v>
          </cell>
          <cell r="M128">
            <v>24.42</v>
          </cell>
        </row>
        <row r="129">
          <cell r="A129">
            <v>102</v>
          </cell>
          <cell r="B129" t="str">
            <v>TOBACCO TRAILER</v>
          </cell>
          <cell r="C129">
            <v>1189.9369834927575</v>
          </cell>
          <cell r="D129">
            <v>0.63</v>
          </cell>
          <cell r="E129">
            <v>0.8</v>
          </cell>
          <cell r="F129">
            <v>1.4300000000000002</v>
          </cell>
          <cell r="G129">
            <v>2.58</v>
          </cell>
          <cell r="H129">
            <v>1.63</v>
          </cell>
          <cell r="I129">
            <v>2.06</v>
          </cell>
          <cell r="J129">
            <v>3.69</v>
          </cell>
          <cell r="K129">
            <v>21.18</v>
          </cell>
          <cell r="L129">
            <v>27.68</v>
          </cell>
          <cell r="M129">
            <v>48.86</v>
          </cell>
        </row>
        <row r="130">
          <cell r="A130">
            <v>103</v>
          </cell>
          <cell r="B130" t="str">
            <v>TOBACCO TRANSPLANTER 1-ROW</v>
          </cell>
          <cell r="C130">
            <v>3450.8172521289966</v>
          </cell>
          <cell r="D130">
            <v>2.58</v>
          </cell>
          <cell r="E130">
            <v>2.69</v>
          </cell>
          <cell r="F130">
            <v>5.27</v>
          </cell>
          <cell r="G130">
            <v>3.08</v>
          </cell>
          <cell r="H130">
            <v>7.95</v>
          </cell>
          <cell r="I130">
            <v>8.2899999999999991</v>
          </cell>
          <cell r="J130">
            <v>16.239999999999998</v>
          </cell>
          <cell r="K130">
            <v>57.38</v>
          </cell>
          <cell r="L130">
            <v>44.01</v>
          </cell>
          <cell r="M130">
            <v>101.39</v>
          </cell>
        </row>
        <row r="131">
          <cell r="A131">
            <v>104</v>
          </cell>
          <cell r="B131" t="str">
            <v>TOBACCO TRANSPLANTER 2-ROW</v>
          </cell>
          <cell r="C131">
            <v>5533.2069732413238</v>
          </cell>
          <cell r="D131">
            <v>4.13</v>
          </cell>
          <cell r="E131">
            <v>4.3099999999999996</v>
          </cell>
          <cell r="F131">
            <v>8.44</v>
          </cell>
          <cell r="G131">
            <v>1.54</v>
          </cell>
          <cell r="H131">
            <v>6.36</v>
          </cell>
          <cell r="I131">
            <v>6.64</v>
          </cell>
          <cell r="J131">
            <v>13</v>
          </cell>
          <cell r="K131">
            <v>38.79</v>
          </cell>
          <cell r="L131">
            <v>29.14</v>
          </cell>
          <cell r="M131">
            <v>67.930000000000007</v>
          </cell>
        </row>
        <row r="132">
          <cell r="A132">
            <v>104.1</v>
          </cell>
          <cell r="B132" t="str">
            <v>TOBACCO TRANSPLANTER 4-ROW</v>
          </cell>
          <cell r="C132">
            <v>7179.5</v>
          </cell>
          <cell r="D132">
            <v>5.36</v>
          </cell>
          <cell r="E132">
            <v>5.59</v>
          </cell>
          <cell r="F132">
            <v>10.95</v>
          </cell>
          <cell r="G132">
            <v>0.88</v>
          </cell>
          <cell r="H132">
            <v>4.72</v>
          </cell>
          <cell r="I132">
            <v>4.92</v>
          </cell>
          <cell r="J132">
            <v>9.64</v>
          </cell>
          <cell r="K132">
            <v>26.55</v>
          </cell>
          <cell r="L132">
            <v>19.29</v>
          </cell>
          <cell r="M132">
            <v>45.84</v>
          </cell>
        </row>
        <row r="133">
          <cell r="A133">
            <v>105</v>
          </cell>
          <cell r="B133" t="str">
            <v>TOMATO TRANSPLANTER 3-ROW</v>
          </cell>
          <cell r="C133">
            <v>8924.5273761956814</v>
          </cell>
          <cell r="D133">
            <v>1.86</v>
          </cell>
          <cell r="E133">
            <v>13.44</v>
          </cell>
          <cell r="F133">
            <v>15.299999999999999</v>
          </cell>
          <cell r="G133">
            <v>1.38</v>
          </cell>
          <cell r="H133">
            <v>2.57</v>
          </cell>
          <cell r="I133">
            <v>18.55</v>
          </cell>
          <cell r="J133">
            <v>21.12</v>
          </cell>
          <cell r="K133">
            <v>24.72</v>
          </cell>
          <cell r="L133">
            <v>34.56</v>
          </cell>
          <cell r="M133">
            <v>59.28</v>
          </cell>
        </row>
        <row r="134">
          <cell r="A134">
            <v>106</v>
          </cell>
          <cell r="B134" t="str">
            <v>TRACTOR MTD SPRAYER 60 FT</v>
          </cell>
          <cell r="C134">
            <v>30000</v>
          </cell>
          <cell r="D134">
            <v>10.09</v>
          </cell>
          <cell r="E134">
            <v>63.02</v>
          </cell>
          <cell r="F134">
            <v>73.11</v>
          </cell>
          <cell r="G134">
            <v>0.04</v>
          </cell>
          <cell r="H134">
            <v>0.4</v>
          </cell>
          <cell r="I134">
            <v>2.52</v>
          </cell>
          <cell r="J134">
            <v>2.92</v>
          </cell>
          <cell r="K134">
            <v>1.36</v>
          </cell>
          <cell r="L134">
            <v>3.01</v>
          </cell>
          <cell r="M134">
            <v>4.37</v>
          </cell>
        </row>
        <row r="135">
          <cell r="A135">
            <v>107</v>
          </cell>
          <cell r="B135" t="str">
            <v>TRACTOR MTD SPRAYER 90FT</v>
          </cell>
          <cell r="C135">
            <v>50000</v>
          </cell>
          <cell r="D135">
            <v>16.82</v>
          </cell>
          <cell r="E135">
            <v>105.03</v>
          </cell>
          <cell r="F135">
            <v>121.85</v>
          </cell>
          <cell r="G135">
            <v>0.03</v>
          </cell>
          <cell r="H135">
            <v>0.5</v>
          </cell>
          <cell r="I135">
            <v>3.15</v>
          </cell>
          <cell r="J135">
            <v>3.65</v>
          </cell>
          <cell r="K135">
            <v>1.22</v>
          </cell>
          <cell r="L135">
            <v>3.52</v>
          </cell>
          <cell r="M135">
            <v>4.74</v>
          </cell>
        </row>
        <row r="136">
          <cell r="A136">
            <v>108</v>
          </cell>
          <cell r="B136" t="str">
            <v>TRAILER 4W</v>
          </cell>
          <cell r="C136">
            <v>2888.7831778234968</v>
          </cell>
          <cell r="D136">
            <v>1.41</v>
          </cell>
          <cell r="E136">
            <v>6.47</v>
          </cell>
          <cell r="F136">
            <v>7.88</v>
          </cell>
          <cell r="G136">
            <v>0.14000000000000001</v>
          </cell>
          <cell r="H136">
            <v>0.2</v>
          </cell>
          <cell r="I136">
            <v>0.91</v>
          </cell>
          <cell r="J136">
            <v>1.1100000000000001</v>
          </cell>
          <cell r="K136">
            <v>1.7</v>
          </cell>
          <cell r="L136">
            <v>1.99</v>
          </cell>
          <cell r="M136">
            <v>3.69</v>
          </cell>
        </row>
        <row r="137">
          <cell r="A137">
            <v>109</v>
          </cell>
          <cell r="B137" t="str">
            <v>TRANSPLANTER 1-ROW</v>
          </cell>
          <cell r="C137">
            <v>2141.8865702869634</v>
          </cell>
          <cell r="D137">
            <v>0.45</v>
          </cell>
          <cell r="E137">
            <v>3.22</v>
          </cell>
          <cell r="F137">
            <v>3.6700000000000004</v>
          </cell>
          <cell r="G137">
            <v>2.75</v>
          </cell>
          <cell r="H137">
            <v>1.24</v>
          </cell>
          <cell r="I137">
            <v>8.86</v>
          </cell>
          <cell r="J137">
            <v>10.1</v>
          </cell>
          <cell r="K137">
            <v>30.8</v>
          </cell>
          <cell r="L137">
            <v>30.11</v>
          </cell>
          <cell r="M137">
            <v>60.91</v>
          </cell>
        </row>
        <row r="138">
          <cell r="A138">
            <v>110</v>
          </cell>
          <cell r="B138" t="str">
            <v>TRANSPLANTER 2-ROW</v>
          </cell>
          <cell r="C138">
            <v>3459.146811013446</v>
          </cell>
          <cell r="D138">
            <v>0.72</v>
          </cell>
          <cell r="E138">
            <v>5.21</v>
          </cell>
          <cell r="F138">
            <v>5.93</v>
          </cell>
          <cell r="G138">
            <v>2.29</v>
          </cell>
          <cell r="H138">
            <v>1.65</v>
          </cell>
          <cell r="I138">
            <v>11.93</v>
          </cell>
          <cell r="J138">
            <v>13.58</v>
          </cell>
          <cell r="K138">
            <v>26.27</v>
          </cell>
          <cell r="L138">
            <v>29.63</v>
          </cell>
          <cell r="M138">
            <v>55.9</v>
          </cell>
        </row>
        <row r="139">
          <cell r="A139">
            <v>111</v>
          </cell>
          <cell r="B139" t="str">
            <v>TRANSPLANTER 4-ROW</v>
          </cell>
          <cell r="C139">
            <v>11661.382438229022</v>
          </cell>
          <cell r="D139">
            <v>2.89</v>
          </cell>
          <cell r="E139">
            <v>13.17</v>
          </cell>
          <cell r="F139">
            <v>16.059999999999999</v>
          </cell>
          <cell r="G139">
            <v>1.38</v>
          </cell>
          <cell r="H139">
            <v>3.99</v>
          </cell>
          <cell r="I139">
            <v>18.170000000000002</v>
          </cell>
          <cell r="J139">
            <v>22.160000000000004</v>
          </cell>
          <cell r="K139">
            <v>26.14</v>
          </cell>
          <cell r="L139">
            <v>34.18</v>
          </cell>
          <cell r="M139">
            <v>60.32</v>
          </cell>
        </row>
        <row r="140">
          <cell r="A140">
            <v>112</v>
          </cell>
          <cell r="B140" t="str">
            <v>TRUCK 1.5 TON</v>
          </cell>
          <cell r="C140">
            <v>37900.234235056254</v>
          </cell>
          <cell r="D140">
            <v>7.58</v>
          </cell>
          <cell r="E140">
            <v>9.93</v>
          </cell>
          <cell r="F140">
            <v>17.509999999999998</v>
          </cell>
          <cell r="G140">
            <v>0.23</v>
          </cell>
          <cell r="H140">
            <v>1.74</v>
          </cell>
          <cell r="I140">
            <v>2.2799999999999998</v>
          </cell>
          <cell r="J140">
            <v>4.0199999999999996</v>
          </cell>
          <cell r="K140">
            <v>1.74</v>
          </cell>
          <cell r="L140">
            <v>2.2799999999999998</v>
          </cell>
          <cell r="M140">
            <v>4.0199999999999996</v>
          </cell>
        </row>
        <row r="141">
          <cell r="A141">
            <v>112.1</v>
          </cell>
          <cell r="B141" t="str">
            <v>DUMP TRUCK  12 TON</v>
          </cell>
          <cell r="C141">
            <v>56250</v>
          </cell>
          <cell r="D141">
            <v>10.55</v>
          </cell>
          <cell r="E141">
            <v>14.99</v>
          </cell>
          <cell r="F141">
            <v>25.54</v>
          </cell>
          <cell r="G141">
            <v>0.44</v>
          </cell>
          <cell r="H141">
            <v>4.6399999999999997</v>
          </cell>
          <cell r="I141">
            <v>6.6</v>
          </cell>
          <cell r="J141">
            <v>11.239999999999998</v>
          </cell>
          <cell r="K141">
            <v>4.6399999999999997</v>
          </cell>
          <cell r="L141">
            <v>6.6</v>
          </cell>
          <cell r="M141">
            <v>11.239999999999998</v>
          </cell>
        </row>
        <row r="142">
          <cell r="A142">
            <v>113</v>
          </cell>
          <cell r="B142" t="str">
            <v>WHIRL SEEDER</v>
          </cell>
          <cell r="C142">
            <v>594.96849174637873</v>
          </cell>
          <cell r="D142">
            <v>0.28999999999999998</v>
          </cell>
          <cell r="E142">
            <v>1.34</v>
          </cell>
          <cell r="F142">
            <v>1.6300000000000001</v>
          </cell>
          <cell r="G142">
            <v>0.1</v>
          </cell>
          <cell r="H142">
            <v>0.03</v>
          </cell>
          <cell r="I142">
            <v>0.13</v>
          </cell>
          <cell r="J142">
            <v>0.16</v>
          </cell>
          <cell r="K142">
            <v>1.1000000000000001</v>
          </cell>
          <cell r="L142">
            <v>0.91</v>
          </cell>
          <cell r="M142">
            <v>2.0100000000000002</v>
          </cell>
        </row>
        <row r="143">
          <cell r="A143">
            <v>114</v>
          </cell>
          <cell r="B143" t="str">
            <v>WINDROWER</v>
          </cell>
          <cell r="C143">
            <v>2766.008518128916</v>
          </cell>
          <cell r="D143">
            <v>1.43</v>
          </cell>
          <cell r="E143">
            <v>4.49</v>
          </cell>
          <cell r="F143">
            <v>5.92</v>
          </cell>
          <cell r="G143">
            <v>0.17</v>
          </cell>
          <cell r="H143">
            <v>0.24</v>
          </cell>
          <cell r="I143">
            <v>0.76</v>
          </cell>
          <cell r="J143">
            <v>1</v>
          </cell>
          <cell r="K143">
            <v>2.0699999999999998</v>
          </cell>
          <cell r="L143">
            <v>2.08</v>
          </cell>
          <cell r="M143">
            <v>4.1500000000000004</v>
          </cell>
        </row>
        <row r="144">
          <cell r="A144">
            <v>115</v>
          </cell>
          <cell r="B144" t="str">
            <v>BROADCAST DEEP TILLAGE</v>
          </cell>
          <cell r="C144">
            <v>11890.848310948531</v>
          </cell>
          <cell r="D144">
            <v>5.92</v>
          </cell>
          <cell r="E144">
            <v>12.09</v>
          </cell>
          <cell r="F144">
            <v>18.009999999999998</v>
          </cell>
          <cell r="G144">
            <v>0.24</v>
          </cell>
          <cell r="H144">
            <v>1.42</v>
          </cell>
          <cell r="I144">
            <v>2.9</v>
          </cell>
          <cell r="J144">
            <v>4.32</v>
          </cell>
          <cell r="K144">
            <v>8.86</v>
          </cell>
          <cell r="L144">
            <v>7.16</v>
          </cell>
          <cell r="M144">
            <v>16.02</v>
          </cell>
        </row>
        <row r="145">
          <cell r="A145">
            <v>116</v>
          </cell>
          <cell r="B145" t="str">
            <v>COTTON MODULE BUILDER</v>
          </cell>
          <cell r="C145">
            <v>23873.744182507937</v>
          </cell>
          <cell r="D145">
            <v>8.2899999999999991</v>
          </cell>
          <cell r="E145">
            <v>9.84</v>
          </cell>
          <cell r="F145">
            <v>18.13</v>
          </cell>
          <cell r="G145">
            <v>0.11</v>
          </cell>
          <cell r="H145">
            <v>0.91</v>
          </cell>
          <cell r="I145">
            <v>1.08</v>
          </cell>
          <cell r="J145">
            <v>1.9900000000000002</v>
          </cell>
          <cell r="K145">
            <v>3.23</v>
          </cell>
          <cell r="L145">
            <v>2.69</v>
          </cell>
          <cell r="M145">
            <v>5.92</v>
          </cell>
        </row>
        <row r="146">
          <cell r="A146">
            <v>117</v>
          </cell>
          <cell r="B146" t="str">
            <v>TEDDER</v>
          </cell>
          <cell r="C146">
            <v>5230.6163544780093</v>
          </cell>
          <cell r="D146">
            <v>1.56</v>
          </cell>
          <cell r="E146">
            <v>7.87</v>
          </cell>
          <cell r="F146">
            <v>9.43</v>
          </cell>
          <cell r="G146">
            <v>0.25</v>
          </cell>
          <cell r="H146">
            <v>0.39</v>
          </cell>
          <cell r="I146">
            <v>1.97</v>
          </cell>
          <cell r="J146">
            <v>2.36</v>
          </cell>
          <cell r="K146">
            <v>3.08</v>
          </cell>
          <cell r="L146">
            <v>3.9</v>
          </cell>
          <cell r="M146">
            <v>6.98</v>
          </cell>
        </row>
        <row r="147">
          <cell r="A147">
            <v>118</v>
          </cell>
          <cell r="B147" t="str">
            <v>STRIP TILL RIG</v>
          </cell>
          <cell r="C147">
            <v>80000</v>
          </cell>
          <cell r="D147">
            <v>39.840000000000003</v>
          </cell>
          <cell r="E147">
            <v>81.37</v>
          </cell>
          <cell r="F147">
            <v>121.21000000000001</v>
          </cell>
          <cell r="G147">
            <v>0.22</v>
          </cell>
          <cell r="H147">
            <v>8.76</v>
          </cell>
          <cell r="I147">
            <v>17.899999999999999</v>
          </cell>
          <cell r="J147">
            <v>26.659999999999997</v>
          </cell>
          <cell r="K147">
            <v>14.8</v>
          </cell>
          <cell r="L147">
            <v>21.21</v>
          </cell>
          <cell r="M147">
            <v>36.010000000000005</v>
          </cell>
        </row>
        <row r="148">
          <cell r="A148">
            <v>119</v>
          </cell>
          <cell r="B148" t="str">
            <v>BUSHHOG 14'</v>
          </cell>
          <cell r="C148">
            <v>8030.5392540961657</v>
          </cell>
          <cell r="D148">
            <v>2.4300000000000002</v>
          </cell>
          <cell r="E148">
            <v>9.07</v>
          </cell>
          <cell r="F148">
            <v>11.5</v>
          </cell>
          <cell r="G148">
            <v>0.15</v>
          </cell>
          <cell r="H148">
            <v>0.36</v>
          </cell>
          <cell r="I148">
            <v>1.36</v>
          </cell>
          <cell r="J148">
            <v>1.7200000000000002</v>
          </cell>
          <cell r="K148">
            <v>1.98</v>
          </cell>
          <cell r="L148">
            <v>2.52</v>
          </cell>
          <cell r="M148">
            <v>4.5</v>
          </cell>
        </row>
        <row r="149">
          <cell r="A149">
            <v>120</v>
          </cell>
          <cell r="B149" t="str">
            <v>FLAIL MOWER</v>
          </cell>
          <cell r="C149">
            <v>3480.5656767163155</v>
          </cell>
          <cell r="D149">
            <v>1.06</v>
          </cell>
          <cell r="E149">
            <v>3.93</v>
          </cell>
          <cell r="F149">
            <v>4.99</v>
          </cell>
          <cell r="G149">
            <v>0.49</v>
          </cell>
          <cell r="H149">
            <v>0.52</v>
          </cell>
          <cell r="I149">
            <v>1.93</v>
          </cell>
          <cell r="J149">
            <v>2.4500000000000002</v>
          </cell>
          <cell r="K149">
            <v>5.79</v>
          </cell>
          <cell r="L149">
            <v>5.71</v>
          </cell>
          <cell r="M149">
            <v>11.5</v>
          </cell>
        </row>
        <row r="150">
          <cell r="A150">
            <v>121</v>
          </cell>
          <cell r="B150" t="str">
            <v>PLANTER W/ SPRAYER 8-ROW</v>
          </cell>
          <cell r="C150">
            <v>24106.971607087966</v>
          </cell>
          <cell r="D150">
            <v>7.1</v>
          </cell>
          <cell r="E150">
            <v>24.52</v>
          </cell>
          <cell r="F150">
            <v>31.619999999999997</v>
          </cell>
          <cell r="G150">
            <v>0.12</v>
          </cell>
          <cell r="H150">
            <v>0.85</v>
          </cell>
          <cell r="I150">
            <v>2.94</v>
          </cell>
          <cell r="J150">
            <v>3.79</v>
          </cell>
          <cell r="K150">
            <v>3.71</v>
          </cell>
          <cell r="L150">
            <v>4.42</v>
          </cell>
          <cell r="M150">
            <v>8.129999999999999</v>
          </cell>
        </row>
        <row r="151">
          <cell r="A151">
            <v>122</v>
          </cell>
          <cell r="B151" t="str">
            <v>SUBSOILER-BEDDER 8-ROW</v>
          </cell>
          <cell r="C151">
            <v>17145.840253655337</v>
          </cell>
          <cell r="D151">
            <v>8.5399999999999991</v>
          </cell>
          <cell r="E151">
            <v>17.440000000000001</v>
          </cell>
          <cell r="F151">
            <v>25.98</v>
          </cell>
          <cell r="G151">
            <v>0.12</v>
          </cell>
          <cell r="H151">
            <v>1.02</v>
          </cell>
          <cell r="I151">
            <v>2.09</v>
          </cell>
          <cell r="J151">
            <v>3.11</v>
          </cell>
          <cell r="K151">
            <v>5.16</v>
          </cell>
          <cell r="L151">
            <v>4.45</v>
          </cell>
          <cell r="M151">
            <v>9.61</v>
          </cell>
        </row>
        <row r="152">
          <cell r="A152">
            <v>123</v>
          </cell>
          <cell r="B152" t="str">
            <v>DO-ALL FIELD CONDITIONER 8-ROW</v>
          </cell>
          <cell r="C152">
            <v>9169.4779236607337</v>
          </cell>
          <cell r="D152">
            <v>2.91</v>
          </cell>
          <cell r="E152">
            <v>6.56</v>
          </cell>
          <cell r="F152">
            <v>9.4699999999999989</v>
          </cell>
          <cell r="G152">
            <v>0.09</v>
          </cell>
          <cell r="H152">
            <v>0.26</v>
          </cell>
          <cell r="I152">
            <v>0.59</v>
          </cell>
          <cell r="J152">
            <v>0.85</v>
          </cell>
          <cell r="K152">
            <v>2.41</v>
          </cell>
          <cell r="L152">
            <v>1.7</v>
          </cell>
          <cell r="M152">
            <v>4.1100000000000003</v>
          </cell>
        </row>
        <row r="153">
          <cell r="A153">
            <v>124</v>
          </cell>
          <cell r="B153" t="str">
            <v>BALE HAULER</v>
          </cell>
          <cell r="C153">
            <v>18215.24815431887</v>
          </cell>
          <cell r="D153">
            <v>9.6</v>
          </cell>
          <cell r="E153">
            <v>12.29</v>
          </cell>
          <cell r="F153">
            <v>21.89</v>
          </cell>
          <cell r="G153">
            <v>0.34</v>
          </cell>
          <cell r="H153">
            <v>3.26</v>
          </cell>
          <cell r="I153">
            <v>4.18</v>
          </cell>
          <cell r="J153">
            <v>7.4399999999999995</v>
          </cell>
          <cell r="K153">
            <v>11.37</v>
          </cell>
          <cell r="L153">
            <v>8.36</v>
          </cell>
          <cell r="M153">
            <v>19.729999999999997</v>
          </cell>
        </row>
        <row r="154">
          <cell r="A154">
            <v>125</v>
          </cell>
          <cell r="B154" t="str">
            <v>GRAIN CART 1100</v>
          </cell>
          <cell r="C154">
            <v>25000</v>
          </cell>
          <cell r="D154">
            <v>34.76</v>
          </cell>
          <cell r="E154">
            <v>9.19</v>
          </cell>
          <cell r="F154">
            <v>43.949999999999996</v>
          </cell>
          <cell r="G154">
            <v>0.13</v>
          </cell>
          <cell r="H154">
            <v>4.5199999999999996</v>
          </cell>
          <cell r="I154">
            <v>1.19</v>
          </cell>
          <cell r="J154">
            <v>5.7099999999999991</v>
          </cell>
          <cell r="K154">
            <v>7.26</v>
          </cell>
          <cell r="L154">
            <v>3.09</v>
          </cell>
          <cell r="M154">
            <v>10.35</v>
          </cell>
        </row>
        <row r="155">
          <cell r="A155">
            <v>126</v>
          </cell>
          <cell r="B155" t="str">
            <v>CULTIVATOR W/ HERBICIDE 8-ROW</v>
          </cell>
          <cell r="C155">
            <v>7618.7941815735066</v>
          </cell>
          <cell r="D155">
            <v>2.19</v>
          </cell>
          <cell r="E155">
            <v>8.6</v>
          </cell>
          <cell r="F155">
            <v>10.79</v>
          </cell>
          <cell r="G155">
            <v>0.1</v>
          </cell>
          <cell r="H155">
            <v>0.22</v>
          </cell>
          <cell r="I155">
            <v>0.86</v>
          </cell>
          <cell r="J155">
            <v>1.08</v>
          </cell>
          <cell r="K155">
            <v>2.33</v>
          </cell>
          <cell r="L155">
            <v>2.3199999999999998</v>
          </cell>
          <cell r="M155">
            <v>4.6500000000000004</v>
          </cell>
        </row>
        <row r="156">
          <cell r="A156">
            <v>127</v>
          </cell>
          <cell r="B156" t="str">
            <v>FRONT-END LOADER</v>
          </cell>
          <cell r="C156">
            <v>6284.6134341375009</v>
          </cell>
          <cell r="D156">
            <v>2.17</v>
          </cell>
          <cell r="E156">
            <v>6.53</v>
          </cell>
          <cell r="F156">
            <v>8.6999999999999993</v>
          </cell>
          <cell r="G156">
            <v>0.19</v>
          </cell>
          <cell r="H156">
            <v>0.41</v>
          </cell>
          <cell r="I156">
            <v>1.24</v>
          </cell>
          <cell r="J156">
            <v>1.65</v>
          </cell>
          <cell r="K156">
            <v>2.4500000000000002</v>
          </cell>
          <cell r="L156">
            <v>2.71</v>
          </cell>
          <cell r="M156">
            <v>5.16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C384-74A5-4480-9DAB-F888F211E90D}">
  <dimension ref="B1:X39"/>
  <sheetViews>
    <sheetView tabSelected="1" zoomScale="90" zoomScaleNormal="90" workbookViewId="0">
      <selection activeCell="V43" sqref="V43"/>
    </sheetView>
  </sheetViews>
  <sheetFormatPr defaultRowHeight="14.25"/>
  <cols>
    <col min="1" max="1" width="8.73046875" customWidth="1"/>
    <col min="2" max="2" width="12" customWidth="1"/>
    <col min="3" max="3" width="21.265625" customWidth="1"/>
    <col min="7" max="7" width="8.73046875" customWidth="1"/>
    <col min="10" max="10" width="12" customWidth="1"/>
    <col min="11" max="11" width="21.19921875" customWidth="1"/>
    <col min="18" max="18" width="11.19921875" customWidth="1"/>
    <col min="19" max="19" width="21.19921875" customWidth="1"/>
  </cols>
  <sheetData>
    <row r="1" spans="2:24" ht="44.55" customHeight="1" thickBot="1">
      <c r="B1" s="97" t="s">
        <v>59</v>
      </c>
      <c r="C1" s="97"/>
      <c r="D1" s="97"/>
      <c r="E1" s="97"/>
      <c r="F1" s="97"/>
      <c r="G1" s="97"/>
      <c r="H1" s="97"/>
      <c r="I1" s="87"/>
      <c r="J1" s="97" t="s">
        <v>65</v>
      </c>
      <c r="K1" s="97"/>
      <c r="L1" s="97"/>
      <c r="M1" s="97"/>
      <c r="N1" s="97"/>
      <c r="O1" s="97"/>
      <c r="P1" s="97"/>
      <c r="Q1" s="87"/>
      <c r="R1" s="97" t="s">
        <v>68</v>
      </c>
      <c r="S1" s="97"/>
      <c r="T1" s="97"/>
      <c r="U1" s="97"/>
      <c r="V1" s="97"/>
      <c r="W1" s="97"/>
      <c r="X1" s="97"/>
    </row>
    <row r="2" spans="2:24" ht="14.55" customHeight="1">
      <c r="B2" s="98" t="s">
        <v>0</v>
      </c>
      <c r="C2" s="98" t="s">
        <v>1</v>
      </c>
      <c r="D2" s="101" t="s">
        <v>2</v>
      </c>
      <c r="E2" s="101" t="s">
        <v>3</v>
      </c>
      <c r="F2" s="1" t="s">
        <v>4</v>
      </c>
      <c r="G2" s="1" t="s">
        <v>6</v>
      </c>
      <c r="H2" s="101" t="s">
        <v>8</v>
      </c>
      <c r="J2" s="106" t="s">
        <v>0</v>
      </c>
      <c r="K2" s="106" t="s">
        <v>1</v>
      </c>
      <c r="L2" s="101" t="s">
        <v>2</v>
      </c>
      <c r="M2" s="101" t="s">
        <v>3</v>
      </c>
      <c r="N2" s="1" t="s">
        <v>4</v>
      </c>
      <c r="O2" s="1" t="s">
        <v>6</v>
      </c>
      <c r="P2" s="101" t="s">
        <v>8</v>
      </c>
      <c r="Q2" s="15"/>
      <c r="R2" s="98" t="s">
        <v>0</v>
      </c>
      <c r="S2" s="98" t="s">
        <v>1</v>
      </c>
      <c r="T2" s="101" t="s">
        <v>2</v>
      </c>
      <c r="U2" s="101" t="s">
        <v>3</v>
      </c>
      <c r="V2" s="1" t="s">
        <v>4</v>
      </c>
      <c r="W2" s="101" t="s">
        <v>66</v>
      </c>
      <c r="X2" s="101" t="s">
        <v>8</v>
      </c>
    </row>
    <row r="3" spans="2:24" ht="14.65" thickBot="1">
      <c r="B3" s="100"/>
      <c r="C3" s="100"/>
      <c r="D3" s="102"/>
      <c r="E3" s="102"/>
      <c r="F3" s="2" t="s">
        <v>5</v>
      </c>
      <c r="G3" s="2" t="s">
        <v>7</v>
      </c>
      <c r="H3" s="102"/>
      <c r="J3" s="107"/>
      <c r="K3" s="107"/>
      <c r="L3" s="102"/>
      <c r="M3" s="102"/>
      <c r="N3" s="2" t="s">
        <v>5</v>
      </c>
      <c r="O3" s="2" t="s">
        <v>7</v>
      </c>
      <c r="P3" s="102"/>
      <c r="Q3" s="15"/>
      <c r="R3" s="100"/>
      <c r="S3" s="100"/>
      <c r="T3" s="102"/>
      <c r="U3" s="102"/>
      <c r="V3" s="2" t="s">
        <v>5</v>
      </c>
      <c r="W3" s="102"/>
      <c r="X3" s="102"/>
    </row>
    <row r="4" spans="2:24" ht="15.4" thickBot="1">
      <c r="B4" s="98" t="s">
        <v>9</v>
      </c>
      <c r="C4" s="3" t="s">
        <v>10</v>
      </c>
      <c r="D4" s="4"/>
      <c r="E4" s="5" t="s">
        <v>11</v>
      </c>
      <c r="F4" s="5" t="s">
        <v>12</v>
      </c>
      <c r="G4" s="4"/>
      <c r="H4" s="4"/>
      <c r="J4" s="106" t="s">
        <v>9</v>
      </c>
      <c r="K4" s="3" t="s">
        <v>10</v>
      </c>
      <c r="L4" s="4"/>
      <c r="M4" s="5" t="s">
        <v>11</v>
      </c>
      <c r="N4" s="5" t="s">
        <v>12</v>
      </c>
      <c r="O4" s="4"/>
      <c r="P4" s="4"/>
      <c r="Q4" s="16"/>
      <c r="R4" s="98" t="s">
        <v>9</v>
      </c>
      <c r="S4" s="3" t="s">
        <v>10</v>
      </c>
      <c r="T4" s="4"/>
      <c r="U4" s="5" t="s">
        <v>11</v>
      </c>
      <c r="V4" s="5" t="s">
        <v>12</v>
      </c>
      <c r="W4" s="4"/>
      <c r="X4" s="4"/>
    </row>
    <row r="5" spans="2:24" ht="15.4" thickBot="1">
      <c r="B5" s="99"/>
      <c r="C5" s="6" t="s">
        <v>13</v>
      </c>
      <c r="D5" s="5" t="s">
        <v>14</v>
      </c>
      <c r="E5" s="5">
        <v>0</v>
      </c>
      <c r="F5" s="7">
        <v>0</v>
      </c>
      <c r="G5" s="7">
        <f>E5*F5</f>
        <v>0</v>
      </c>
      <c r="H5" s="4"/>
      <c r="J5" s="108"/>
      <c r="K5" s="6" t="s">
        <v>13</v>
      </c>
      <c r="L5" s="5" t="s">
        <v>14</v>
      </c>
      <c r="M5" s="5">
        <v>0</v>
      </c>
      <c r="N5" s="7">
        <v>0</v>
      </c>
      <c r="O5" s="7">
        <f>M5*N5</f>
        <v>0</v>
      </c>
      <c r="P5" s="4"/>
      <c r="Q5" s="16"/>
      <c r="R5" s="99"/>
      <c r="S5" s="6" t="s">
        <v>13</v>
      </c>
      <c r="T5" s="5" t="s">
        <v>14</v>
      </c>
      <c r="U5" s="5">
        <v>0</v>
      </c>
      <c r="V5" s="7">
        <v>0</v>
      </c>
      <c r="W5" s="7">
        <f>U5*V5</f>
        <v>0</v>
      </c>
      <c r="X5" s="4"/>
    </row>
    <row r="6" spans="2:24" ht="15.4" thickBot="1">
      <c r="B6" s="99"/>
      <c r="C6" s="6" t="s">
        <v>15</v>
      </c>
      <c r="D6" s="5" t="s">
        <v>14</v>
      </c>
      <c r="E6" s="5">
        <v>0</v>
      </c>
      <c r="F6" s="7">
        <v>0</v>
      </c>
      <c r="G6" s="7">
        <f t="shared" ref="G6:G8" si="0">E6*F6</f>
        <v>0</v>
      </c>
      <c r="H6" s="4"/>
      <c r="J6" s="108"/>
      <c r="K6" s="6" t="s">
        <v>15</v>
      </c>
      <c r="L6" s="5" t="s">
        <v>14</v>
      </c>
      <c r="M6" s="5">
        <v>0</v>
      </c>
      <c r="N6" s="7">
        <v>0</v>
      </c>
      <c r="O6" s="7">
        <f t="shared" ref="O6:O8" si="1">M6*N6</f>
        <v>0</v>
      </c>
      <c r="P6" s="4"/>
      <c r="Q6" s="16"/>
      <c r="R6" s="99"/>
      <c r="S6" s="6" t="s">
        <v>15</v>
      </c>
      <c r="T6" s="5" t="s">
        <v>14</v>
      </c>
      <c r="U6" s="5">
        <v>0</v>
      </c>
      <c r="V6" s="7">
        <v>0</v>
      </c>
      <c r="W6" s="7">
        <f t="shared" ref="W6:W8" si="2">U6*V6</f>
        <v>0</v>
      </c>
      <c r="X6" s="4"/>
    </row>
    <row r="7" spans="2:24" ht="15.4" thickBot="1">
      <c r="B7" s="99"/>
      <c r="C7" s="6" t="s">
        <v>16</v>
      </c>
      <c r="D7" s="5" t="s">
        <v>14</v>
      </c>
      <c r="E7" s="5">
        <v>0</v>
      </c>
      <c r="F7" s="7">
        <v>0</v>
      </c>
      <c r="G7" s="7">
        <f t="shared" si="0"/>
        <v>0</v>
      </c>
      <c r="H7" s="4"/>
      <c r="J7" s="108"/>
      <c r="K7" s="6" t="s">
        <v>16</v>
      </c>
      <c r="L7" s="5" t="s">
        <v>14</v>
      </c>
      <c r="M7" s="5">
        <v>0</v>
      </c>
      <c r="N7" s="7">
        <v>0</v>
      </c>
      <c r="O7" s="7">
        <f t="shared" si="1"/>
        <v>0</v>
      </c>
      <c r="P7" s="4"/>
      <c r="Q7" s="16"/>
      <c r="R7" s="99"/>
      <c r="S7" s="6" t="s">
        <v>16</v>
      </c>
      <c r="T7" s="5" t="s">
        <v>14</v>
      </c>
      <c r="U7" s="5">
        <v>0</v>
      </c>
      <c r="V7" s="7">
        <v>0</v>
      </c>
      <c r="W7" s="7">
        <f t="shared" si="2"/>
        <v>0</v>
      </c>
      <c r="X7" s="4"/>
    </row>
    <row r="8" spans="2:24" ht="15.4" thickBot="1">
      <c r="B8" s="99"/>
      <c r="C8" s="6" t="s">
        <v>17</v>
      </c>
      <c r="D8" s="5" t="s">
        <v>14</v>
      </c>
      <c r="E8" s="5">
        <v>0</v>
      </c>
      <c r="F8" s="7">
        <v>0</v>
      </c>
      <c r="G8" s="7">
        <f t="shared" si="0"/>
        <v>0</v>
      </c>
      <c r="H8" s="4"/>
      <c r="J8" s="108"/>
      <c r="K8" s="6" t="s">
        <v>17</v>
      </c>
      <c r="L8" s="5" t="s">
        <v>14</v>
      </c>
      <c r="M8" s="5">
        <v>0</v>
      </c>
      <c r="N8" s="7">
        <v>0</v>
      </c>
      <c r="O8" s="7">
        <f t="shared" si="1"/>
        <v>0</v>
      </c>
      <c r="P8" s="4"/>
      <c r="Q8" s="16"/>
      <c r="R8" s="99"/>
      <c r="S8" s="6" t="s">
        <v>17</v>
      </c>
      <c r="T8" s="5" t="s">
        <v>14</v>
      </c>
      <c r="U8" s="5">
        <v>0</v>
      </c>
      <c r="V8" s="7">
        <v>0</v>
      </c>
      <c r="W8" s="7">
        <f t="shared" si="2"/>
        <v>0</v>
      </c>
      <c r="X8" s="4"/>
    </row>
    <row r="9" spans="2:24" ht="20.55" customHeight="1" thickBot="1">
      <c r="B9" s="100"/>
      <c r="C9" s="8" t="s">
        <v>18</v>
      </c>
      <c r="D9" s="4"/>
      <c r="E9" s="4"/>
      <c r="F9" s="4"/>
      <c r="G9" s="7">
        <f>SUM(G5:G8)</f>
        <v>0</v>
      </c>
      <c r="H9" s="4"/>
      <c r="J9" s="107"/>
      <c r="K9" s="8" t="s">
        <v>18</v>
      </c>
      <c r="L9" s="4"/>
      <c r="M9" s="4"/>
      <c r="N9" s="4"/>
      <c r="O9" s="7">
        <f>SUM(O5:O8)</f>
        <v>0</v>
      </c>
      <c r="P9" s="4"/>
      <c r="Q9" s="16"/>
      <c r="R9" s="100"/>
      <c r="S9" s="8" t="s">
        <v>18</v>
      </c>
      <c r="T9" s="4"/>
      <c r="U9" s="4"/>
      <c r="V9" s="4"/>
      <c r="W9" s="7">
        <f>SUM(W5:W8)</f>
        <v>0</v>
      </c>
      <c r="X9" s="4"/>
    </row>
    <row r="10" spans="2:24" ht="20.55" customHeight="1" thickBot="1">
      <c r="B10" s="98" t="s">
        <v>19</v>
      </c>
      <c r="C10" s="3" t="s">
        <v>20</v>
      </c>
      <c r="D10" s="5" t="s">
        <v>21</v>
      </c>
      <c r="E10" s="5">
        <v>6</v>
      </c>
      <c r="F10" s="7">
        <v>40</v>
      </c>
      <c r="G10" s="7">
        <f t="shared" ref="G10:G29" si="3">E10*F10</f>
        <v>240</v>
      </c>
      <c r="H10" s="4"/>
      <c r="J10" s="98" t="s">
        <v>19</v>
      </c>
      <c r="K10" s="3" t="s">
        <v>20</v>
      </c>
      <c r="L10" s="5" t="s">
        <v>21</v>
      </c>
      <c r="M10" s="5">
        <v>6</v>
      </c>
      <c r="N10" s="7">
        <v>40</v>
      </c>
      <c r="O10" s="7">
        <f>M10*N10</f>
        <v>240</v>
      </c>
      <c r="P10" s="14"/>
      <c r="Q10" s="16"/>
      <c r="R10" s="98" t="s">
        <v>19</v>
      </c>
      <c r="S10" s="3" t="s">
        <v>20</v>
      </c>
      <c r="T10" s="5" t="s">
        <v>21</v>
      </c>
      <c r="U10" s="5">
        <v>6</v>
      </c>
      <c r="V10" s="7">
        <v>40</v>
      </c>
      <c r="W10" s="7">
        <f>U10*V10</f>
        <v>240</v>
      </c>
      <c r="X10" s="4"/>
    </row>
    <row r="11" spans="2:24" ht="20.55" customHeight="1" thickBot="1">
      <c r="B11" s="99"/>
      <c r="C11" s="3" t="s">
        <v>22</v>
      </c>
      <c r="D11" s="5" t="s">
        <v>23</v>
      </c>
      <c r="E11" s="5">
        <v>10.5</v>
      </c>
      <c r="F11" s="7">
        <v>17.13</v>
      </c>
      <c r="G11" s="7">
        <f t="shared" si="3"/>
        <v>179.86499999999998</v>
      </c>
      <c r="H11" s="4"/>
      <c r="J11" s="99"/>
      <c r="K11" s="3" t="s">
        <v>22</v>
      </c>
      <c r="L11" s="5" t="s">
        <v>23</v>
      </c>
      <c r="M11" s="5">
        <v>10.5</v>
      </c>
      <c r="N11" s="7">
        <v>17.13</v>
      </c>
      <c r="O11" s="7">
        <f t="shared" ref="O11:O29" si="4">M11*N11</f>
        <v>179.86499999999998</v>
      </c>
      <c r="P11" s="14"/>
      <c r="Q11" s="16"/>
      <c r="R11" s="99"/>
      <c r="S11" s="3" t="s">
        <v>22</v>
      </c>
      <c r="T11" s="5" t="s">
        <v>23</v>
      </c>
      <c r="U11" s="5">
        <v>10.5</v>
      </c>
      <c r="V11" s="7">
        <v>17.13</v>
      </c>
      <c r="W11" s="7">
        <f t="shared" ref="W11:W29" si="5">U11*V11</f>
        <v>179.86499999999998</v>
      </c>
      <c r="X11" s="4"/>
    </row>
    <row r="12" spans="2:24" ht="40.5" customHeight="1" thickBot="1">
      <c r="B12" s="99"/>
      <c r="C12" s="6" t="s">
        <v>24</v>
      </c>
      <c r="D12" s="5" t="s">
        <v>25</v>
      </c>
      <c r="E12" s="5">
        <v>18</v>
      </c>
      <c r="F12" s="7">
        <v>1.28</v>
      </c>
      <c r="G12" s="7">
        <f t="shared" si="3"/>
        <v>23.04</v>
      </c>
      <c r="H12" s="4"/>
      <c r="J12" s="99"/>
      <c r="K12" s="6" t="s">
        <v>60</v>
      </c>
      <c r="L12" s="5" t="s">
        <v>27</v>
      </c>
      <c r="M12" s="5">
        <v>3.5</v>
      </c>
      <c r="N12" s="7">
        <v>34.54</v>
      </c>
      <c r="O12" s="7">
        <f t="shared" si="4"/>
        <v>120.89</v>
      </c>
      <c r="P12" s="14"/>
      <c r="Q12" s="16"/>
      <c r="R12" s="99"/>
      <c r="S12" s="6" t="s">
        <v>60</v>
      </c>
      <c r="T12" s="5" t="s">
        <v>27</v>
      </c>
      <c r="U12" s="5">
        <v>3.5</v>
      </c>
      <c r="V12" s="7">
        <v>34.54</v>
      </c>
      <c r="W12" s="7">
        <f t="shared" si="5"/>
        <v>120.89</v>
      </c>
      <c r="X12" s="4"/>
    </row>
    <row r="13" spans="2:24" ht="30.5" customHeight="1" thickBot="1">
      <c r="B13" s="99"/>
      <c r="C13" s="6" t="s">
        <v>26</v>
      </c>
      <c r="D13" s="5" t="s">
        <v>27</v>
      </c>
      <c r="E13" s="5">
        <v>2.6</v>
      </c>
      <c r="F13" s="7">
        <v>41.77</v>
      </c>
      <c r="G13" s="7">
        <f t="shared" si="3"/>
        <v>108.60200000000002</v>
      </c>
      <c r="H13" s="4"/>
      <c r="J13" s="99"/>
      <c r="K13" s="6" t="s">
        <v>61</v>
      </c>
      <c r="L13" s="5" t="s">
        <v>27</v>
      </c>
      <c r="M13" s="5">
        <v>4</v>
      </c>
      <c r="N13" s="7">
        <v>26.23</v>
      </c>
      <c r="O13" s="7">
        <f t="shared" si="4"/>
        <v>104.92</v>
      </c>
      <c r="P13" s="14"/>
      <c r="Q13" s="16"/>
      <c r="R13" s="99"/>
      <c r="S13" s="6" t="s">
        <v>61</v>
      </c>
      <c r="T13" s="5" t="s">
        <v>27</v>
      </c>
      <c r="U13" s="5">
        <v>4</v>
      </c>
      <c r="V13" s="7">
        <v>26.23</v>
      </c>
      <c r="W13" s="7">
        <f t="shared" si="5"/>
        <v>104.92</v>
      </c>
      <c r="X13" s="4"/>
    </row>
    <row r="14" spans="2:24" ht="20.55" customHeight="1" thickBot="1">
      <c r="B14" s="99"/>
      <c r="C14" s="3" t="s">
        <v>28</v>
      </c>
      <c r="D14" s="5" t="s">
        <v>27</v>
      </c>
      <c r="E14" s="5">
        <v>2.2999999999999998</v>
      </c>
      <c r="F14" s="7">
        <v>25.55</v>
      </c>
      <c r="G14" s="7">
        <f t="shared" si="3"/>
        <v>58.765000000000001</v>
      </c>
      <c r="H14" s="4"/>
      <c r="J14" s="99"/>
      <c r="K14" s="3" t="s">
        <v>29</v>
      </c>
      <c r="L14" s="5" t="s">
        <v>30</v>
      </c>
      <c r="M14" s="5">
        <v>0.33</v>
      </c>
      <c r="N14" s="7">
        <v>54.5</v>
      </c>
      <c r="O14" s="7">
        <f t="shared" si="4"/>
        <v>17.984999999999999</v>
      </c>
      <c r="P14" s="14"/>
      <c r="Q14" s="16"/>
      <c r="R14" s="99"/>
      <c r="S14" s="3" t="s">
        <v>29</v>
      </c>
      <c r="T14" s="5" t="s">
        <v>30</v>
      </c>
      <c r="U14" s="5">
        <v>0.33</v>
      </c>
      <c r="V14" s="7">
        <v>54.5</v>
      </c>
      <c r="W14" s="7">
        <f t="shared" si="5"/>
        <v>17.984999999999999</v>
      </c>
      <c r="X14" s="4"/>
    </row>
    <row r="15" spans="2:24" ht="15.4" thickBot="1">
      <c r="B15" s="99"/>
      <c r="C15" s="3" t="s">
        <v>29</v>
      </c>
      <c r="D15" s="5" t="s">
        <v>30</v>
      </c>
      <c r="E15" s="5">
        <v>0.33</v>
      </c>
      <c r="F15" s="7">
        <v>54.5</v>
      </c>
      <c r="G15" s="7">
        <f t="shared" si="3"/>
        <v>17.984999999999999</v>
      </c>
      <c r="H15" s="4"/>
      <c r="J15" s="99"/>
      <c r="K15" s="3" t="s">
        <v>31</v>
      </c>
      <c r="L15" s="5" t="s">
        <v>32</v>
      </c>
      <c r="M15" s="5">
        <v>1</v>
      </c>
      <c r="N15" s="19">
        <f>'Pest-Sucker Control Sample'!$D$33</f>
        <v>237.04450000000003</v>
      </c>
      <c r="O15" s="7">
        <f t="shared" si="4"/>
        <v>237.04450000000003</v>
      </c>
      <c r="P15" s="14"/>
      <c r="Q15" s="16"/>
      <c r="R15" s="99"/>
      <c r="S15" s="3" t="s">
        <v>31</v>
      </c>
      <c r="T15" s="5" t="s">
        <v>32</v>
      </c>
      <c r="U15" s="5">
        <v>1</v>
      </c>
      <c r="V15" s="19">
        <f>'Pest-Sucker Control Sample'!$D$33</f>
        <v>237.04450000000003</v>
      </c>
      <c r="W15" s="7">
        <f t="shared" si="5"/>
        <v>237.04450000000003</v>
      </c>
      <c r="X15" s="4"/>
    </row>
    <row r="16" spans="2:24" ht="15.4" thickBot="1">
      <c r="B16" s="99"/>
      <c r="C16" s="3" t="s">
        <v>31</v>
      </c>
      <c r="D16" s="5" t="s">
        <v>32</v>
      </c>
      <c r="E16" s="5">
        <v>1</v>
      </c>
      <c r="F16" s="19">
        <f>'Pest-Sucker Control Sample'!$D$33</f>
        <v>237.04450000000003</v>
      </c>
      <c r="G16" s="7">
        <f t="shared" si="3"/>
        <v>237.04450000000003</v>
      </c>
      <c r="H16" s="4"/>
      <c r="J16" s="99"/>
      <c r="K16" s="3" t="s">
        <v>33</v>
      </c>
      <c r="L16" s="5" t="s">
        <v>32</v>
      </c>
      <c r="M16" s="5">
        <v>1</v>
      </c>
      <c r="N16" s="7">
        <f>'Pest-Sucker Control Sample'!$D$32</f>
        <v>218.12</v>
      </c>
      <c r="O16" s="7">
        <f t="shared" si="4"/>
        <v>218.12</v>
      </c>
      <c r="P16" s="14"/>
      <c r="Q16" s="16"/>
      <c r="R16" s="99"/>
      <c r="S16" s="3" t="s">
        <v>33</v>
      </c>
      <c r="T16" s="5" t="s">
        <v>32</v>
      </c>
      <c r="U16" s="5">
        <v>1</v>
      </c>
      <c r="V16" s="7">
        <f>'Pest-Sucker Control Sample'!$D$32</f>
        <v>218.12</v>
      </c>
      <c r="W16" s="7">
        <f t="shared" si="5"/>
        <v>218.12</v>
      </c>
      <c r="X16" s="4"/>
    </row>
    <row r="17" spans="2:24" ht="15.4" thickBot="1">
      <c r="B17" s="99"/>
      <c r="C17" s="3" t="s">
        <v>33</v>
      </c>
      <c r="D17" s="5" t="s">
        <v>32</v>
      </c>
      <c r="E17" s="5">
        <v>1</v>
      </c>
      <c r="F17" s="7">
        <f>'Pest-Sucker Control Sample'!$D$32</f>
        <v>218.12</v>
      </c>
      <c r="G17" s="7">
        <f t="shared" si="3"/>
        <v>218.12</v>
      </c>
      <c r="H17" s="4"/>
      <c r="J17" s="99"/>
      <c r="K17" s="3" t="s">
        <v>34</v>
      </c>
      <c r="L17" s="5" t="s">
        <v>32</v>
      </c>
      <c r="M17" s="5">
        <v>1</v>
      </c>
      <c r="N17" s="7">
        <v>20</v>
      </c>
      <c r="O17" s="7">
        <f t="shared" si="4"/>
        <v>20</v>
      </c>
      <c r="P17" s="14"/>
      <c r="Q17" s="16"/>
      <c r="R17" s="99"/>
      <c r="S17" s="3" t="s">
        <v>34</v>
      </c>
      <c r="T17" s="5" t="s">
        <v>32</v>
      </c>
      <c r="U17" s="5">
        <v>1</v>
      </c>
      <c r="V17" s="7">
        <v>20</v>
      </c>
      <c r="W17" s="7">
        <f t="shared" si="5"/>
        <v>20</v>
      </c>
      <c r="X17" s="4"/>
    </row>
    <row r="18" spans="2:24" ht="15.4" thickBot="1">
      <c r="B18" s="99"/>
      <c r="C18" s="3" t="s">
        <v>34</v>
      </c>
      <c r="D18" s="5" t="s">
        <v>32</v>
      </c>
      <c r="E18" s="5">
        <v>1</v>
      </c>
      <c r="F18" s="7">
        <v>20</v>
      </c>
      <c r="G18" s="7">
        <f t="shared" si="3"/>
        <v>20</v>
      </c>
      <c r="H18" s="4"/>
      <c r="J18" s="99"/>
      <c r="K18" s="3" t="s">
        <v>35</v>
      </c>
      <c r="L18" s="5" t="s">
        <v>14</v>
      </c>
      <c r="M18" s="9">
        <v>2500</v>
      </c>
      <c r="N18" s="7">
        <v>0.05</v>
      </c>
      <c r="O18" s="7">
        <f t="shared" si="4"/>
        <v>125</v>
      </c>
      <c r="P18" s="14"/>
      <c r="Q18" s="16"/>
      <c r="R18" s="99"/>
      <c r="S18" s="3" t="s">
        <v>35</v>
      </c>
      <c r="T18" s="5" t="s">
        <v>25</v>
      </c>
      <c r="U18" s="9">
        <v>2500</v>
      </c>
      <c r="V18" s="7">
        <v>0.06</v>
      </c>
      <c r="W18" s="7">
        <f t="shared" si="5"/>
        <v>150</v>
      </c>
      <c r="X18" s="4"/>
    </row>
    <row r="19" spans="2:24" ht="15.4" thickBot="1">
      <c r="B19" s="99"/>
      <c r="C19" s="3" t="s">
        <v>35</v>
      </c>
      <c r="D19" s="5" t="s">
        <v>14</v>
      </c>
      <c r="E19" s="9">
        <v>2500</v>
      </c>
      <c r="F19" s="7">
        <v>0.05</v>
      </c>
      <c r="G19" s="7">
        <f t="shared" si="3"/>
        <v>125</v>
      </c>
      <c r="H19" s="4"/>
      <c r="J19" s="99"/>
      <c r="K19" s="3" t="s">
        <v>36</v>
      </c>
      <c r="L19" s="5" t="s">
        <v>32</v>
      </c>
      <c r="M19" s="5">
        <v>1</v>
      </c>
      <c r="N19" s="7">
        <v>25</v>
      </c>
      <c r="O19" s="7">
        <f t="shared" si="4"/>
        <v>25</v>
      </c>
      <c r="P19" s="14"/>
      <c r="Q19" s="16"/>
      <c r="R19" s="99"/>
      <c r="S19" s="3" t="s">
        <v>36</v>
      </c>
      <c r="T19" s="5" t="s">
        <v>32</v>
      </c>
      <c r="U19" s="5">
        <v>1</v>
      </c>
      <c r="V19" s="7">
        <v>25</v>
      </c>
      <c r="W19" s="7">
        <f t="shared" si="5"/>
        <v>25</v>
      </c>
      <c r="X19" s="4"/>
    </row>
    <row r="20" spans="2:24" ht="15.4" thickBot="1">
      <c r="B20" s="99"/>
      <c r="C20" s="3" t="s">
        <v>36</v>
      </c>
      <c r="D20" s="5" t="s">
        <v>32</v>
      </c>
      <c r="E20" s="5">
        <v>1</v>
      </c>
      <c r="F20" s="7">
        <v>25</v>
      </c>
      <c r="G20" s="7">
        <f t="shared" si="3"/>
        <v>25</v>
      </c>
      <c r="H20" s="4"/>
      <c r="J20" s="99"/>
      <c r="K20" s="3" t="s">
        <v>37</v>
      </c>
      <c r="L20" s="5" t="s">
        <v>25</v>
      </c>
      <c r="M20" s="5">
        <v>325</v>
      </c>
      <c r="N20" s="7">
        <v>1.43</v>
      </c>
      <c r="O20" s="7">
        <f t="shared" si="4"/>
        <v>464.75</v>
      </c>
      <c r="P20" s="14"/>
      <c r="Q20" s="16"/>
      <c r="R20" s="99"/>
      <c r="S20" s="3" t="s">
        <v>37</v>
      </c>
      <c r="T20" s="5" t="s">
        <v>25</v>
      </c>
      <c r="U20" s="5">
        <v>325</v>
      </c>
      <c r="V20" s="7">
        <v>1.43</v>
      </c>
      <c r="W20" s="7">
        <f t="shared" si="5"/>
        <v>464.75</v>
      </c>
      <c r="X20" s="4"/>
    </row>
    <row r="21" spans="2:24" ht="15.4" thickBot="1">
      <c r="B21" s="99"/>
      <c r="C21" s="3" t="s">
        <v>37</v>
      </c>
      <c r="D21" s="5" t="s">
        <v>25</v>
      </c>
      <c r="E21" s="5">
        <v>325</v>
      </c>
      <c r="F21" s="7">
        <v>1.43</v>
      </c>
      <c r="G21" s="7">
        <f t="shared" si="3"/>
        <v>464.75</v>
      </c>
      <c r="H21" s="4"/>
      <c r="J21" s="99"/>
      <c r="K21" s="3" t="s">
        <v>38</v>
      </c>
      <c r="L21" s="5" t="s">
        <v>39</v>
      </c>
      <c r="M21" s="9">
        <v>1580</v>
      </c>
      <c r="N21" s="7">
        <v>0.1</v>
      </c>
      <c r="O21" s="7">
        <f t="shared" si="4"/>
        <v>158</v>
      </c>
      <c r="P21" s="14"/>
      <c r="Q21" s="16"/>
      <c r="R21" s="99"/>
      <c r="S21" s="3" t="s">
        <v>38</v>
      </c>
      <c r="T21" s="5" t="s">
        <v>39</v>
      </c>
      <c r="U21" s="9">
        <v>1580</v>
      </c>
      <c r="V21" s="7">
        <v>0.1</v>
      </c>
      <c r="W21" s="7">
        <f t="shared" si="5"/>
        <v>158</v>
      </c>
      <c r="X21" s="4"/>
    </row>
    <row r="22" spans="2:24" ht="20.55" customHeight="1" thickBot="1">
      <c r="B22" s="99"/>
      <c r="C22" s="3" t="s">
        <v>38</v>
      </c>
      <c r="D22" s="5" t="s">
        <v>39</v>
      </c>
      <c r="E22" s="9">
        <v>1580</v>
      </c>
      <c r="F22" s="7">
        <v>0.1</v>
      </c>
      <c r="G22" s="7">
        <f t="shared" si="3"/>
        <v>158</v>
      </c>
      <c r="H22" s="4"/>
      <c r="J22" s="99"/>
      <c r="K22" s="3" t="s">
        <v>40</v>
      </c>
      <c r="L22" s="5" t="s">
        <v>32</v>
      </c>
      <c r="M22" s="5">
        <v>1</v>
      </c>
      <c r="N22" s="7">
        <v>120</v>
      </c>
      <c r="O22" s="7">
        <f t="shared" si="4"/>
        <v>120</v>
      </c>
      <c r="P22" s="14"/>
      <c r="Q22" s="16"/>
      <c r="R22" s="99"/>
      <c r="S22" s="3" t="s">
        <v>40</v>
      </c>
      <c r="T22" s="5" t="s">
        <v>32</v>
      </c>
      <c r="U22" s="5">
        <v>1</v>
      </c>
      <c r="V22" s="7">
        <v>120</v>
      </c>
      <c r="W22" s="7">
        <f t="shared" si="5"/>
        <v>120</v>
      </c>
      <c r="X22" s="4"/>
    </row>
    <row r="23" spans="2:24" ht="20.55" customHeight="1" thickBot="1">
      <c r="B23" s="99"/>
      <c r="C23" s="3" t="s">
        <v>40</v>
      </c>
      <c r="D23" s="5" t="s">
        <v>32</v>
      </c>
      <c r="E23" s="5">
        <v>1</v>
      </c>
      <c r="F23" s="7">
        <v>120</v>
      </c>
      <c r="G23" s="7">
        <f t="shared" si="3"/>
        <v>120</v>
      </c>
      <c r="H23" s="4"/>
      <c r="J23" s="99"/>
      <c r="K23" s="3" t="s">
        <v>62</v>
      </c>
      <c r="L23" s="5" t="s">
        <v>63</v>
      </c>
      <c r="M23" s="5">
        <v>3</v>
      </c>
      <c r="N23" s="7">
        <v>13.94</v>
      </c>
      <c r="O23" s="7">
        <f t="shared" si="4"/>
        <v>41.82</v>
      </c>
      <c r="P23" s="14"/>
      <c r="Q23" s="16"/>
      <c r="R23" s="99"/>
      <c r="S23" s="3" t="s">
        <v>62</v>
      </c>
      <c r="T23" s="5" t="s">
        <v>63</v>
      </c>
      <c r="U23" s="5">
        <v>3</v>
      </c>
      <c r="V23" s="7">
        <v>13.94</v>
      </c>
      <c r="W23" s="7">
        <f t="shared" si="5"/>
        <v>41.82</v>
      </c>
      <c r="X23" s="4"/>
    </row>
    <row r="24" spans="2:24" ht="15.4" thickBot="1">
      <c r="B24" s="99"/>
      <c r="C24" s="3" t="s">
        <v>41</v>
      </c>
      <c r="D24" s="5" t="s">
        <v>25</v>
      </c>
      <c r="E24" s="9">
        <v>2500</v>
      </c>
      <c r="F24" s="20">
        <v>3.0000000000000001E-3</v>
      </c>
      <c r="G24" s="7">
        <f t="shared" si="3"/>
        <v>7.5</v>
      </c>
      <c r="H24" s="4"/>
      <c r="J24" s="99"/>
      <c r="K24" s="3" t="s">
        <v>41</v>
      </c>
      <c r="L24" s="5" t="s">
        <v>25</v>
      </c>
      <c r="M24" s="9">
        <v>2500</v>
      </c>
      <c r="N24" s="20">
        <v>3.0000000000000001E-3</v>
      </c>
      <c r="O24" s="7">
        <f t="shared" si="4"/>
        <v>7.5</v>
      </c>
      <c r="P24" s="14"/>
      <c r="Q24" s="16"/>
      <c r="R24" s="99"/>
      <c r="S24" s="3" t="s">
        <v>41</v>
      </c>
      <c r="T24" s="5" t="s">
        <v>25</v>
      </c>
      <c r="U24" s="9">
        <v>2500</v>
      </c>
      <c r="V24" s="20">
        <v>3.0000000000000001E-3</v>
      </c>
      <c r="W24" s="7">
        <f t="shared" si="5"/>
        <v>7.5</v>
      </c>
      <c r="X24" s="4"/>
    </row>
    <row r="25" spans="2:24" ht="20.55" customHeight="1" thickBot="1">
      <c r="B25" s="99"/>
      <c r="C25" s="3" t="s">
        <v>42</v>
      </c>
      <c r="D25" s="5" t="s">
        <v>32</v>
      </c>
      <c r="E25" s="5">
        <v>1</v>
      </c>
      <c r="F25" s="7">
        <v>236.01</v>
      </c>
      <c r="G25" s="7">
        <f t="shared" si="3"/>
        <v>236.01</v>
      </c>
      <c r="H25" s="4"/>
      <c r="J25" s="99"/>
      <c r="K25" s="3" t="s">
        <v>42</v>
      </c>
      <c r="L25" s="5" t="s">
        <v>32</v>
      </c>
      <c r="M25" s="5">
        <v>1</v>
      </c>
      <c r="N25" s="7">
        <v>236.01</v>
      </c>
      <c r="O25" s="7">
        <f t="shared" si="4"/>
        <v>236.01</v>
      </c>
      <c r="P25" s="14"/>
      <c r="Q25" s="16"/>
      <c r="R25" s="99"/>
      <c r="S25" s="3" t="s">
        <v>67</v>
      </c>
      <c r="T25" s="5" t="s">
        <v>32</v>
      </c>
      <c r="U25" s="5">
        <v>1</v>
      </c>
      <c r="V25" s="7">
        <f>'Machinery and Mach Labor Sample'!D44</f>
        <v>121.80999999999999</v>
      </c>
      <c r="W25" s="7">
        <f t="shared" si="5"/>
        <v>121.80999999999999</v>
      </c>
      <c r="X25" s="4"/>
    </row>
    <row r="26" spans="2:24" ht="20.55" customHeight="1" thickBot="1">
      <c r="B26" s="99"/>
      <c r="C26" s="6" t="s">
        <v>43</v>
      </c>
      <c r="D26" s="5" t="s">
        <v>44</v>
      </c>
      <c r="E26" s="5">
        <v>40</v>
      </c>
      <c r="F26" s="7">
        <v>13.15</v>
      </c>
      <c r="G26" s="7">
        <f t="shared" si="3"/>
        <v>526</v>
      </c>
      <c r="H26" s="4"/>
      <c r="J26" s="99"/>
      <c r="K26" s="6" t="s">
        <v>43</v>
      </c>
      <c r="L26" s="5" t="s">
        <v>44</v>
      </c>
      <c r="M26" s="5">
        <v>35</v>
      </c>
      <c r="N26" s="7">
        <v>13.15</v>
      </c>
      <c r="O26" s="7">
        <f t="shared" si="4"/>
        <v>460.25</v>
      </c>
      <c r="P26" s="14"/>
      <c r="Q26" s="16"/>
      <c r="R26" s="99"/>
      <c r="S26" s="6" t="s">
        <v>43</v>
      </c>
      <c r="T26" s="5" t="s">
        <v>44</v>
      </c>
      <c r="U26" s="5">
        <v>43</v>
      </c>
      <c r="V26" s="7">
        <v>13.15</v>
      </c>
      <c r="W26" s="7">
        <f t="shared" si="5"/>
        <v>565.45000000000005</v>
      </c>
      <c r="X26" s="4"/>
    </row>
    <row r="27" spans="2:24" ht="30.5" customHeight="1" thickBot="1">
      <c r="B27" s="99"/>
      <c r="C27" s="6" t="s">
        <v>45</v>
      </c>
      <c r="D27" s="5" t="s">
        <v>44</v>
      </c>
      <c r="E27" s="5">
        <v>13</v>
      </c>
      <c r="F27" s="7">
        <v>13.15</v>
      </c>
      <c r="G27" s="7">
        <f t="shared" si="3"/>
        <v>170.95000000000002</v>
      </c>
      <c r="H27" s="4"/>
      <c r="J27" s="99"/>
      <c r="K27" s="6" t="s">
        <v>45</v>
      </c>
      <c r="L27" s="5" t="s">
        <v>44</v>
      </c>
      <c r="M27" s="5">
        <v>33</v>
      </c>
      <c r="N27" s="7">
        <v>13.15</v>
      </c>
      <c r="O27" s="7">
        <f t="shared" si="4"/>
        <v>433.95</v>
      </c>
      <c r="P27" s="14"/>
      <c r="Q27" s="16"/>
      <c r="R27" s="99"/>
      <c r="S27" s="6" t="s">
        <v>45</v>
      </c>
      <c r="T27" s="5" t="s">
        <v>44</v>
      </c>
      <c r="U27" s="5">
        <v>67</v>
      </c>
      <c r="V27" s="7">
        <v>13.15</v>
      </c>
      <c r="W27" s="7">
        <f t="shared" si="5"/>
        <v>881.05000000000007</v>
      </c>
      <c r="X27" s="4"/>
    </row>
    <row r="28" spans="2:24" ht="20.55" customHeight="1" thickBot="1">
      <c r="B28" s="99"/>
      <c r="C28" s="6" t="s">
        <v>46</v>
      </c>
      <c r="D28" s="5" t="s">
        <v>44</v>
      </c>
      <c r="E28" s="5">
        <v>2</v>
      </c>
      <c r="F28" s="7">
        <v>13.15</v>
      </c>
      <c r="G28" s="7">
        <f t="shared" si="3"/>
        <v>26.3</v>
      </c>
      <c r="H28" s="4"/>
      <c r="J28" s="99"/>
      <c r="K28" s="6" t="s">
        <v>46</v>
      </c>
      <c r="L28" s="5" t="s">
        <v>44</v>
      </c>
      <c r="M28" s="5">
        <v>2</v>
      </c>
      <c r="N28" s="7">
        <v>13.15</v>
      </c>
      <c r="O28" s="7">
        <f t="shared" si="4"/>
        <v>26.3</v>
      </c>
      <c r="P28" s="14"/>
      <c r="Q28" s="16"/>
      <c r="R28" s="99"/>
      <c r="S28" s="6" t="s">
        <v>46</v>
      </c>
      <c r="T28" s="5" t="s">
        <v>44</v>
      </c>
      <c r="U28" s="5">
        <v>2</v>
      </c>
      <c r="V28" s="7">
        <v>13.15</v>
      </c>
      <c r="W28" s="7">
        <f t="shared" si="5"/>
        <v>26.3</v>
      </c>
      <c r="X28" s="4"/>
    </row>
    <row r="29" spans="2:24" ht="20.55" customHeight="1" thickBot="1">
      <c r="B29" s="99"/>
      <c r="C29" s="3" t="s">
        <v>47</v>
      </c>
      <c r="D29" s="5" t="s">
        <v>48</v>
      </c>
      <c r="E29" s="7">
        <f>SUM(G10:G17,G25)</f>
        <v>1319.4314999999999</v>
      </c>
      <c r="F29" s="10">
        <v>0.02</v>
      </c>
      <c r="G29" s="7">
        <f t="shared" si="3"/>
        <v>26.388629999999999</v>
      </c>
      <c r="H29" s="4"/>
      <c r="J29" s="99"/>
      <c r="K29" s="3" t="s">
        <v>64</v>
      </c>
      <c r="L29" s="5" t="s">
        <v>48</v>
      </c>
      <c r="M29" s="7">
        <f>SUM(O10:O16,O25)</f>
        <v>1354.8345000000002</v>
      </c>
      <c r="N29" s="10">
        <v>0.02</v>
      </c>
      <c r="O29" s="7">
        <f t="shared" si="4"/>
        <v>27.096690000000002</v>
      </c>
      <c r="P29" s="14"/>
      <c r="Q29" s="16"/>
      <c r="R29" s="99"/>
      <c r="S29" s="3" t="s">
        <v>64</v>
      </c>
      <c r="T29" s="5" t="s">
        <v>48</v>
      </c>
      <c r="U29" s="7">
        <f>SUM(W10:W16,W25)</f>
        <v>1240.6345000000001</v>
      </c>
      <c r="V29" s="10">
        <v>0.02</v>
      </c>
      <c r="W29" s="7">
        <f t="shared" si="5"/>
        <v>24.812690000000003</v>
      </c>
      <c r="X29" s="4"/>
    </row>
    <row r="30" spans="2:24" ht="20.55" customHeight="1" thickBot="1">
      <c r="B30" s="100"/>
      <c r="C30" s="11" t="s">
        <v>49</v>
      </c>
      <c r="D30" s="4"/>
      <c r="E30" s="4"/>
      <c r="F30" s="4"/>
      <c r="G30" s="92">
        <f>SUM(G10:G29)</f>
        <v>2989.3201299999996</v>
      </c>
      <c r="H30" s="4"/>
      <c r="J30" s="100"/>
      <c r="K30" s="11" t="s">
        <v>49</v>
      </c>
      <c r="L30" s="4"/>
      <c r="M30" s="4"/>
      <c r="N30" s="4"/>
      <c r="O30" s="92">
        <f>SUM(O10:O29)</f>
        <v>3264.5011900000004</v>
      </c>
      <c r="P30" s="14"/>
      <c r="Q30" s="16"/>
      <c r="R30" s="100"/>
      <c r="S30" s="18" t="s">
        <v>49</v>
      </c>
      <c r="T30" s="4"/>
      <c r="U30" s="4"/>
      <c r="V30" s="4"/>
      <c r="W30" s="7">
        <f>SUM(W10:W29)</f>
        <v>3725.3171900000011</v>
      </c>
      <c r="X30" s="4"/>
    </row>
    <row r="31" spans="2:24" ht="16.05" customHeight="1" thickBot="1">
      <c r="B31" s="91" t="s">
        <v>50</v>
      </c>
      <c r="C31" s="90"/>
      <c r="D31" s="90"/>
      <c r="E31" s="90"/>
      <c r="F31" s="90"/>
      <c r="G31" s="94">
        <f>G9-G30</f>
        <v>-2989.3201299999996</v>
      </c>
      <c r="H31" s="4"/>
      <c r="J31" s="91" t="s">
        <v>50</v>
      </c>
      <c r="K31" s="93"/>
      <c r="L31" s="93"/>
      <c r="M31" s="93"/>
      <c r="N31" s="93"/>
      <c r="O31" s="94">
        <f>O9-O30</f>
        <v>-3264.5011900000004</v>
      </c>
      <c r="P31" s="4"/>
      <c r="Q31" s="13"/>
      <c r="R31" s="91" t="s">
        <v>50</v>
      </c>
      <c r="S31" s="93"/>
      <c r="T31" s="93"/>
      <c r="U31" s="93"/>
      <c r="V31" s="93"/>
      <c r="W31" s="94">
        <f>W9-W30</f>
        <v>-3725.3171900000011</v>
      </c>
      <c r="X31" s="4"/>
    </row>
    <row r="32" spans="2:24" ht="20.55" customHeight="1" thickBot="1">
      <c r="B32" s="98" t="s">
        <v>51</v>
      </c>
      <c r="C32" s="3" t="s">
        <v>42</v>
      </c>
      <c r="D32" s="5" t="s">
        <v>32</v>
      </c>
      <c r="E32" s="5">
        <v>1</v>
      </c>
      <c r="F32" s="7">
        <v>347.55</v>
      </c>
      <c r="G32" s="7">
        <f>E32*F32</f>
        <v>347.55</v>
      </c>
      <c r="H32" s="4"/>
      <c r="J32" s="98" t="s">
        <v>51</v>
      </c>
      <c r="K32" s="3" t="s">
        <v>42</v>
      </c>
      <c r="L32" s="5" t="s">
        <v>32</v>
      </c>
      <c r="M32" s="5">
        <v>1</v>
      </c>
      <c r="N32" s="7">
        <v>405.12</v>
      </c>
      <c r="O32" s="7">
        <v>405.12</v>
      </c>
      <c r="P32" s="4"/>
      <c r="Q32" s="13"/>
      <c r="R32" s="98" t="s">
        <v>51</v>
      </c>
      <c r="S32" s="3" t="s">
        <v>42</v>
      </c>
      <c r="T32" s="5" t="s">
        <v>32</v>
      </c>
      <c r="U32" s="5">
        <v>1</v>
      </c>
      <c r="V32" s="7">
        <f>'Machinery and Mach Labor Sample'!D45</f>
        <v>164.87</v>
      </c>
      <c r="W32" s="7">
        <f>U32*V32</f>
        <v>164.87</v>
      </c>
      <c r="X32" s="4"/>
    </row>
    <row r="33" spans="2:24" ht="16.149999999999999" thickBot="1">
      <c r="B33" s="99"/>
      <c r="C33" s="3" t="s">
        <v>52</v>
      </c>
      <c r="D33" s="5" t="s">
        <v>32</v>
      </c>
      <c r="E33" s="5">
        <v>1</v>
      </c>
      <c r="F33" s="7">
        <v>132.58000000000001</v>
      </c>
      <c r="G33" s="7">
        <f t="shared" ref="G33:G36" si="6">E33*F33</f>
        <v>132.58000000000001</v>
      </c>
      <c r="H33" s="4"/>
      <c r="J33" s="99"/>
      <c r="K33" s="3" t="s">
        <v>52</v>
      </c>
      <c r="L33" s="5" t="s">
        <v>32</v>
      </c>
      <c r="M33" s="5">
        <v>1</v>
      </c>
      <c r="N33" s="7">
        <v>132.58000000000001</v>
      </c>
      <c r="O33" s="7">
        <v>132.58000000000001</v>
      </c>
      <c r="P33" s="4"/>
      <c r="Q33" s="13"/>
      <c r="R33" s="99"/>
      <c r="S33" s="3" t="s">
        <v>52</v>
      </c>
      <c r="T33" s="5" t="s">
        <v>32</v>
      </c>
      <c r="U33" s="5">
        <v>1</v>
      </c>
      <c r="V33" s="7">
        <v>132.58000000000001</v>
      </c>
      <c r="W33" s="7">
        <f t="shared" ref="W33:W36" si="7">U33*V33</f>
        <v>132.58000000000001</v>
      </c>
      <c r="X33" s="4"/>
    </row>
    <row r="34" spans="2:24" ht="20.55" customHeight="1" thickBot="1">
      <c r="B34" s="99"/>
      <c r="C34" s="3" t="s">
        <v>53</v>
      </c>
      <c r="D34" s="5" t="s">
        <v>32</v>
      </c>
      <c r="E34" s="5">
        <v>1</v>
      </c>
      <c r="F34" s="7">
        <v>38.75</v>
      </c>
      <c r="G34" s="7">
        <f t="shared" si="6"/>
        <v>38.75</v>
      </c>
      <c r="H34" s="4"/>
      <c r="J34" s="99"/>
      <c r="K34" s="3" t="s">
        <v>54</v>
      </c>
      <c r="L34" s="5" t="s">
        <v>32</v>
      </c>
      <c r="M34" s="5">
        <v>1</v>
      </c>
      <c r="N34" s="7">
        <v>7.5</v>
      </c>
      <c r="O34" s="7">
        <v>7.5</v>
      </c>
      <c r="P34" s="4"/>
      <c r="Q34" s="13"/>
      <c r="R34" s="99"/>
      <c r="S34" s="3" t="s">
        <v>54</v>
      </c>
      <c r="T34" s="5" t="s">
        <v>32</v>
      </c>
      <c r="U34" s="5">
        <v>1</v>
      </c>
      <c r="V34" s="7">
        <v>7.5</v>
      </c>
      <c r="W34" s="7">
        <f t="shared" si="7"/>
        <v>7.5</v>
      </c>
      <c r="X34" s="4"/>
    </row>
    <row r="35" spans="2:24" ht="16.149999999999999" thickBot="1">
      <c r="B35" s="99"/>
      <c r="C35" s="3" t="s">
        <v>54</v>
      </c>
      <c r="D35" s="5" t="s">
        <v>32</v>
      </c>
      <c r="E35" s="5">
        <v>1</v>
      </c>
      <c r="F35" s="7">
        <v>7.5</v>
      </c>
      <c r="G35" s="7">
        <f t="shared" si="6"/>
        <v>7.5</v>
      </c>
      <c r="H35" s="4"/>
      <c r="J35" s="99"/>
      <c r="K35" s="3" t="s">
        <v>55</v>
      </c>
      <c r="L35" s="5" t="s">
        <v>32</v>
      </c>
      <c r="M35" s="5">
        <v>1</v>
      </c>
      <c r="N35" s="7">
        <v>206</v>
      </c>
      <c r="O35" s="7">
        <v>206</v>
      </c>
      <c r="P35" s="4"/>
      <c r="Q35" s="13"/>
      <c r="R35" s="99"/>
      <c r="S35" s="3" t="s">
        <v>55</v>
      </c>
      <c r="T35" s="5" t="s">
        <v>32</v>
      </c>
      <c r="U35" s="5">
        <v>1</v>
      </c>
      <c r="V35" s="7">
        <v>206</v>
      </c>
      <c r="W35" s="7">
        <f t="shared" si="7"/>
        <v>206</v>
      </c>
      <c r="X35" s="4"/>
    </row>
    <row r="36" spans="2:24" ht="16.149999999999999" thickBot="1">
      <c r="B36" s="99"/>
      <c r="C36" s="3" t="s">
        <v>55</v>
      </c>
      <c r="D36" s="5" t="s">
        <v>32</v>
      </c>
      <c r="E36" s="5">
        <v>1</v>
      </c>
      <c r="F36" s="7">
        <v>206</v>
      </c>
      <c r="G36" s="7">
        <f t="shared" si="6"/>
        <v>206</v>
      </c>
      <c r="H36" s="4"/>
      <c r="J36" s="99"/>
      <c r="K36" s="3" t="s">
        <v>62</v>
      </c>
      <c r="L36" s="5" t="s">
        <v>32</v>
      </c>
      <c r="M36" s="5">
        <v>1</v>
      </c>
      <c r="N36" s="7">
        <v>63.5</v>
      </c>
      <c r="O36" s="7">
        <v>63.5</v>
      </c>
      <c r="P36" s="4"/>
      <c r="Q36" s="13"/>
      <c r="R36" s="99"/>
      <c r="S36" s="3" t="s">
        <v>62</v>
      </c>
      <c r="T36" s="5" t="s">
        <v>32</v>
      </c>
      <c r="U36" s="5">
        <v>1</v>
      </c>
      <c r="V36" s="7">
        <v>63.5</v>
      </c>
      <c r="W36" s="7">
        <f t="shared" si="7"/>
        <v>63.5</v>
      </c>
      <c r="X36" s="4"/>
    </row>
    <row r="37" spans="2:24" ht="20.55" customHeight="1" thickBot="1">
      <c r="B37" s="100"/>
      <c r="C37" s="11" t="s">
        <v>56</v>
      </c>
      <c r="D37" s="4"/>
      <c r="E37" s="4"/>
      <c r="F37" s="4"/>
      <c r="G37" s="7">
        <f>SUM(G32:G36)</f>
        <v>732.38</v>
      </c>
      <c r="H37" s="4"/>
      <c r="J37" s="100"/>
      <c r="K37" s="11" t="s">
        <v>56</v>
      </c>
      <c r="L37" s="4"/>
      <c r="M37" s="4"/>
      <c r="N37" s="4"/>
      <c r="O37" s="7">
        <v>814.7</v>
      </c>
      <c r="P37" s="4"/>
      <c r="Q37" s="13"/>
      <c r="R37" s="100"/>
      <c r="S37" s="11" t="s">
        <v>56</v>
      </c>
      <c r="T37" s="4"/>
      <c r="U37" s="4"/>
      <c r="V37" s="4"/>
      <c r="W37" s="7">
        <f>SUM(W32:W36)</f>
        <v>574.45000000000005</v>
      </c>
      <c r="X37" s="4"/>
    </row>
    <row r="38" spans="2:24" ht="16.149999999999999" thickBot="1">
      <c r="B38" s="103" t="s">
        <v>57</v>
      </c>
      <c r="C38" s="104"/>
      <c r="D38" s="104"/>
      <c r="E38" s="104"/>
      <c r="F38" s="105"/>
      <c r="G38" s="95">
        <f>G30+G37</f>
        <v>3721.7001299999997</v>
      </c>
      <c r="H38" s="4"/>
      <c r="J38" s="103" t="s">
        <v>57</v>
      </c>
      <c r="K38" s="104"/>
      <c r="L38" s="104"/>
      <c r="M38" s="104"/>
      <c r="N38" s="105"/>
      <c r="O38" s="12">
        <v>3844.63</v>
      </c>
      <c r="P38" s="4"/>
      <c r="Q38" s="13"/>
      <c r="R38" s="103" t="s">
        <v>57</v>
      </c>
      <c r="S38" s="104"/>
      <c r="T38" s="104"/>
      <c r="U38" s="104"/>
      <c r="V38" s="105"/>
      <c r="W38" s="12">
        <f>SUM(W30,W37)</f>
        <v>4299.7671900000014</v>
      </c>
      <c r="X38" s="4"/>
    </row>
    <row r="39" spans="2:24" ht="16.05" customHeight="1" thickBot="1">
      <c r="B39" s="91" t="s">
        <v>58</v>
      </c>
      <c r="C39" s="93"/>
      <c r="D39" s="93"/>
      <c r="E39" s="93"/>
      <c r="F39" s="93"/>
      <c r="G39" s="96">
        <f>G9-G38</f>
        <v>-3721.7001299999997</v>
      </c>
      <c r="H39" s="4"/>
      <c r="J39" s="91" t="s">
        <v>58</v>
      </c>
      <c r="K39" s="93"/>
      <c r="L39" s="93"/>
      <c r="M39" s="93"/>
      <c r="N39" s="93"/>
      <c r="O39" s="96">
        <f>O9-O38</f>
        <v>-3844.63</v>
      </c>
      <c r="P39" s="4"/>
      <c r="Q39" s="13"/>
      <c r="R39" s="91" t="s">
        <v>58</v>
      </c>
      <c r="S39" s="93"/>
      <c r="T39" s="93"/>
      <c r="U39" s="93"/>
      <c r="V39" s="93"/>
      <c r="W39" s="96">
        <f>W9-W38</f>
        <v>-4299.7671900000014</v>
      </c>
      <c r="X39" s="4"/>
    </row>
  </sheetData>
  <mergeCells count="31">
    <mergeCell ref="B32:B37"/>
    <mergeCell ref="B38:F38"/>
    <mergeCell ref="J2:J3"/>
    <mergeCell ref="B2:B3"/>
    <mergeCell ref="C2:C3"/>
    <mergeCell ref="D2:D3"/>
    <mergeCell ref="E2:E3"/>
    <mergeCell ref="H2:H3"/>
    <mergeCell ref="B4:B9"/>
    <mergeCell ref="J32:J37"/>
    <mergeCell ref="J38:N38"/>
    <mergeCell ref="R32:R37"/>
    <mergeCell ref="R38:V38"/>
    <mergeCell ref="R2:R3"/>
    <mergeCell ref="S2:S3"/>
    <mergeCell ref="T2:T3"/>
    <mergeCell ref="U2:U3"/>
    <mergeCell ref="B1:H1"/>
    <mergeCell ref="J1:P1"/>
    <mergeCell ref="R1:X1"/>
    <mergeCell ref="R4:R9"/>
    <mergeCell ref="R10:R30"/>
    <mergeCell ref="X2:X3"/>
    <mergeCell ref="B10:B30"/>
    <mergeCell ref="W2:W3"/>
    <mergeCell ref="P2:P3"/>
    <mergeCell ref="J10:J30"/>
    <mergeCell ref="K2:K3"/>
    <mergeCell ref="L2:L3"/>
    <mergeCell ref="M2:M3"/>
    <mergeCell ref="J4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9B62-8436-4DA9-9F3D-5B3139EFEDD9}">
  <dimension ref="B17:H46"/>
  <sheetViews>
    <sheetView topLeftCell="A16" workbookViewId="0">
      <selection activeCell="C43" sqref="C43"/>
    </sheetView>
  </sheetViews>
  <sheetFormatPr defaultRowHeight="14.25"/>
  <cols>
    <col min="2" max="2" width="9.06640625" customWidth="1"/>
    <col min="3" max="3" width="39.265625" customWidth="1"/>
    <col min="4" max="4" width="8.53125" customWidth="1"/>
    <col min="5" max="5" width="11.46484375" customWidth="1"/>
    <col min="6" max="6" width="14.796875" customWidth="1"/>
    <col min="7" max="7" width="15.33203125" customWidth="1"/>
    <col min="8" max="8" width="14.33203125" customWidth="1"/>
  </cols>
  <sheetData>
    <row r="17" spans="2:8" ht="15.4">
      <c r="B17" s="21" t="s">
        <v>105</v>
      </c>
      <c r="C17" s="22"/>
      <c r="D17" s="22"/>
      <c r="E17" s="22"/>
      <c r="F17" s="23"/>
      <c r="G17" s="22"/>
      <c r="H17" s="22"/>
    </row>
    <row r="18" spans="2:8" ht="15.75" thickBot="1">
      <c r="B18" s="71"/>
      <c r="C18" s="24" t="s">
        <v>106</v>
      </c>
      <c r="D18" s="24"/>
      <c r="E18" s="24"/>
      <c r="F18" s="69"/>
      <c r="G18" s="24"/>
      <c r="H18" s="72"/>
    </row>
    <row r="19" spans="2:8" ht="15.4">
      <c r="B19" s="73" t="s">
        <v>77</v>
      </c>
      <c r="C19" s="63" t="s">
        <v>107</v>
      </c>
      <c r="D19" s="47" t="s">
        <v>108</v>
      </c>
      <c r="E19" s="47" t="s">
        <v>137</v>
      </c>
      <c r="F19" s="48" t="s">
        <v>109</v>
      </c>
      <c r="G19" s="47" t="s">
        <v>110</v>
      </c>
      <c r="H19" s="49" t="s">
        <v>111</v>
      </c>
    </row>
    <row r="20" spans="2:8" ht="15.4">
      <c r="B20" s="39"/>
      <c r="C20" s="40"/>
      <c r="D20" s="42" t="s">
        <v>112</v>
      </c>
      <c r="E20" s="42" t="s">
        <v>113</v>
      </c>
      <c r="F20" s="43" t="s">
        <v>113</v>
      </c>
      <c r="G20" s="42" t="s">
        <v>114</v>
      </c>
      <c r="H20" s="44" t="s">
        <v>114</v>
      </c>
    </row>
    <row r="21" spans="2:8" ht="15.4">
      <c r="B21" s="50"/>
      <c r="C21" s="46"/>
      <c r="D21" s="47"/>
      <c r="E21" s="47"/>
      <c r="F21" s="48"/>
      <c r="G21" s="47"/>
      <c r="H21" s="49"/>
    </row>
    <row r="22" spans="2:8" ht="15.4">
      <c r="B22" s="74" t="s">
        <v>115</v>
      </c>
      <c r="C22" s="63" t="s">
        <v>123</v>
      </c>
      <c r="D22" s="54">
        <v>2</v>
      </c>
      <c r="E22" s="75">
        <v>0.23</v>
      </c>
      <c r="F22" s="76">
        <v>0.2</v>
      </c>
      <c r="G22" s="48">
        <v>8</v>
      </c>
      <c r="H22" s="77">
        <v>9.74</v>
      </c>
    </row>
    <row r="23" spans="2:8" ht="15.4">
      <c r="B23" s="74">
        <v>3</v>
      </c>
      <c r="C23" s="63" t="s">
        <v>124</v>
      </c>
      <c r="D23" s="54">
        <v>1</v>
      </c>
      <c r="E23" s="75">
        <v>0.49</v>
      </c>
      <c r="F23" s="76">
        <v>0.43</v>
      </c>
      <c r="G23" s="48">
        <v>5.14</v>
      </c>
      <c r="H23" s="77">
        <v>4.99</v>
      </c>
    </row>
    <row r="24" spans="2:8" ht="15.4">
      <c r="B24" s="74">
        <v>3</v>
      </c>
      <c r="C24" s="63" t="s">
        <v>125</v>
      </c>
      <c r="D24" s="54">
        <v>1</v>
      </c>
      <c r="E24" s="75">
        <v>0.18</v>
      </c>
      <c r="F24" s="76">
        <v>0.16</v>
      </c>
      <c r="G24" s="48">
        <v>2.14</v>
      </c>
      <c r="H24" s="77">
        <v>1.93</v>
      </c>
    </row>
    <row r="25" spans="2:8" ht="15.4">
      <c r="B25" s="74">
        <v>4</v>
      </c>
      <c r="C25" s="63" t="s">
        <v>126</v>
      </c>
      <c r="D25" s="54">
        <v>1</v>
      </c>
      <c r="E25" s="75">
        <v>0.18</v>
      </c>
      <c r="F25" s="76">
        <v>0.16</v>
      </c>
      <c r="G25" s="48">
        <v>2.04</v>
      </c>
      <c r="H25" s="77">
        <v>1.75</v>
      </c>
    </row>
    <row r="26" spans="2:8" ht="15.4">
      <c r="B26" s="74">
        <v>4</v>
      </c>
      <c r="C26" s="63" t="s">
        <v>127</v>
      </c>
      <c r="D26" s="54">
        <v>1</v>
      </c>
      <c r="E26" s="75">
        <v>1.01</v>
      </c>
      <c r="F26" s="76">
        <v>0.88</v>
      </c>
      <c r="G26" s="48">
        <v>26.55</v>
      </c>
      <c r="H26" s="77">
        <v>18.25</v>
      </c>
    </row>
    <row r="27" spans="2:8" ht="15.4">
      <c r="B27" s="74" t="s">
        <v>116</v>
      </c>
      <c r="C27" s="63" t="s">
        <v>128</v>
      </c>
      <c r="D27" s="54">
        <v>2</v>
      </c>
      <c r="E27" s="75">
        <v>0.53</v>
      </c>
      <c r="F27" s="76">
        <v>0.46</v>
      </c>
      <c r="G27" s="48">
        <v>7.86</v>
      </c>
      <c r="H27" s="77">
        <v>6.54</v>
      </c>
    </row>
    <row r="28" spans="2:8" ht="15.4">
      <c r="B28" s="74" t="s">
        <v>117</v>
      </c>
      <c r="C28" s="63" t="s">
        <v>129</v>
      </c>
      <c r="D28" s="54">
        <v>6</v>
      </c>
      <c r="E28" s="75">
        <v>0.21</v>
      </c>
      <c r="F28" s="76">
        <v>0.18</v>
      </c>
      <c r="G28" s="48">
        <v>4.5600000000000005</v>
      </c>
      <c r="H28" s="77">
        <v>39.72</v>
      </c>
    </row>
    <row r="29" spans="2:8" ht="15.4">
      <c r="B29" s="74"/>
      <c r="C29" s="63"/>
      <c r="D29" s="54"/>
      <c r="E29" s="75"/>
      <c r="F29" s="76"/>
      <c r="G29" s="48"/>
      <c r="H29" s="77"/>
    </row>
    <row r="30" spans="2:8" ht="15.4">
      <c r="B30" s="74"/>
      <c r="C30" s="63" t="s">
        <v>118</v>
      </c>
      <c r="D30" s="54"/>
      <c r="E30" s="75">
        <v>2.83</v>
      </c>
      <c r="F30" s="76"/>
      <c r="G30" s="48"/>
      <c r="H30" s="77"/>
    </row>
    <row r="31" spans="2:8" ht="15.4">
      <c r="B31" s="74"/>
      <c r="C31" s="63"/>
      <c r="D31" s="54"/>
      <c r="E31" s="75"/>
      <c r="F31" s="76"/>
      <c r="G31" s="48"/>
      <c r="H31" s="77"/>
    </row>
    <row r="32" spans="2:8" ht="15.4">
      <c r="B32" s="74" t="s">
        <v>119</v>
      </c>
      <c r="C32" s="63" t="s">
        <v>136</v>
      </c>
      <c r="D32" s="54">
        <v>4</v>
      </c>
      <c r="E32" s="75">
        <v>4.78</v>
      </c>
      <c r="F32" s="76">
        <v>4.16</v>
      </c>
      <c r="G32" s="48">
        <v>114.2</v>
      </c>
      <c r="H32" s="77">
        <v>182.68</v>
      </c>
    </row>
    <row r="33" spans="2:8" ht="15.4">
      <c r="B33" s="74" t="s">
        <v>119</v>
      </c>
      <c r="C33" s="63" t="s">
        <v>130</v>
      </c>
      <c r="D33" s="54">
        <v>3</v>
      </c>
      <c r="E33" s="75">
        <v>8.9</v>
      </c>
      <c r="F33" s="76">
        <v>7.74</v>
      </c>
      <c r="G33" s="48">
        <v>63.54</v>
      </c>
      <c r="H33" s="77">
        <v>79.56</v>
      </c>
    </row>
    <row r="34" spans="2:8" ht="15.4">
      <c r="B34" s="74">
        <v>9</v>
      </c>
      <c r="C34" s="63" t="s">
        <v>131</v>
      </c>
      <c r="D34" s="54">
        <v>1</v>
      </c>
      <c r="E34" s="75">
        <v>0.17</v>
      </c>
      <c r="F34" s="76">
        <v>0.15</v>
      </c>
      <c r="G34" s="48">
        <v>1.98</v>
      </c>
      <c r="H34" s="77">
        <v>2.39</v>
      </c>
    </row>
    <row r="35" spans="2:8" ht="15.4">
      <c r="B35" s="74"/>
      <c r="C35" s="63"/>
      <c r="D35" s="54"/>
      <c r="E35" s="75"/>
      <c r="F35" s="76"/>
      <c r="G35" s="48"/>
      <c r="H35" s="77"/>
    </row>
    <row r="36" spans="2:8" ht="15.4">
      <c r="B36" s="74"/>
      <c r="C36" s="63" t="s">
        <v>120</v>
      </c>
      <c r="D36" s="54"/>
      <c r="E36" s="75">
        <v>13.85</v>
      </c>
      <c r="F36" s="76"/>
      <c r="G36" s="48"/>
      <c r="H36" s="77"/>
    </row>
    <row r="37" spans="2:8" ht="15.4">
      <c r="B37" s="78"/>
      <c r="C37" s="46"/>
      <c r="D37" s="79"/>
      <c r="E37" s="80"/>
      <c r="F37" s="81"/>
      <c r="G37" s="80"/>
      <c r="H37" s="82"/>
    </row>
    <row r="38" spans="2:8" ht="15.4">
      <c r="B38" s="50" t="s">
        <v>121</v>
      </c>
      <c r="C38" s="46"/>
      <c r="D38" s="47" t="s">
        <v>72</v>
      </c>
      <c r="E38" s="75" t="s">
        <v>72</v>
      </c>
      <c r="F38" s="76" t="s">
        <v>72</v>
      </c>
      <c r="G38" s="47" t="s">
        <v>72</v>
      </c>
      <c r="H38" s="49" t="s">
        <v>72</v>
      </c>
    </row>
    <row r="39" spans="2:8" ht="15.4">
      <c r="B39" s="50" t="s">
        <v>122</v>
      </c>
      <c r="C39" s="46"/>
      <c r="D39" s="47" t="s">
        <v>72</v>
      </c>
      <c r="E39" s="75">
        <v>16.680000000000003</v>
      </c>
      <c r="F39" s="76">
        <v>14.520000000000001</v>
      </c>
      <c r="G39" s="48">
        <v>236.01</v>
      </c>
      <c r="H39" s="77">
        <v>347.55</v>
      </c>
    </row>
    <row r="40" spans="2:8" ht="15.4">
      <c r="B40" s="45"/>
      <c r="C40" s="46"/>
      <c r="D40" s="47"/>
      <c r="E40" s="75"/>
      <c r="F40" s="76"/>
      <c r="G40" s="47"/>
      <c r="H40" s="49"/>
    </row>
    <row r="41" spans="2:8" ht="15.75" thickBot="1">
      <c r="B41" s="83"/>
      <c r="C41" s="68"/>
      <c r="D41" s="84"/>
      <c r="E41" s="84"/>
      <c r="F41" s="85"/>
      <c r="G41" s="84"/>
      <c r="H41" s="86"/>
    </row>
    <row r="42" spans="2:8">
      <c r="B42" s="17"/>
      <c r="C42" s="17" t="s">
        <v>138</v>
      </c>
      <c r="D42" s="17"/>
      <c r="E42" s="17"/>
      <c r="F42" s="17"/>
      <c r="G42" s="17"/>
      <c r="H42" s="17"/>
    </row>
    <row r="43" spans="2:8">
      <c r="B43" s="17"/>
      <c r="C43" s="17" t="s">
        <v>135</v>
      </c>
      <c r="D43" s="17"/>
      <c r="E43" s="17"/>
      <c r="F43" s="17"/>
      <c r="G43" s="17"/>
      <c r="H43" s="17"/>
    </row>
    <row r="44" spans="2:8">
      <c r="C44" s="30" t="s">
        <v>132</v>
      </c>
      <c r="D44" s="88">
        <f>G39-G32</f>
        <v>121.80999999999999</v>
      </c>
    </row>
    <row r="45" spans="2:8">
      <c r="C45" s="30" t="s">
        <v>133</v>
      </c>
      <c r="D45" s="88">
        <f>H39-H32</f>
        <v>164.87</v>
      </c>
    </row>
    <row r="46" spans="2:8">
      <c r="C46" s="30" t="s">
        <v>134</v>
      </c>
      <c r="D46" s="89">
        <f>E39-E32</f>
        <v>11.900000000000002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BCF-1AE6-4034-B283-A3E147648A4C}">
  <dimension ref="B1:H36"/>
  <sheetViews>
    <sheetView workbookViewId="0">
      <selection activeCell="E34" sqref="E34"/>
    </sheetView>
  </sheetViews>
  <sheetFormatPr defaultRowHeight="14.25"/>
  <cols>
    <col min="2" max="2" width="9.06640625" customWidth="1"/>
    <col min="3" max="3" width="39.265625" customWidth="1"/>
    <col min="4" max="4" width="8.53125" customWidth="1"/>
    <col min="5" max="5" width="11.46484375" customWidth="1"/>
    <col min="6" max="6" width="14.796875" customWidth="1"/>
    <col min="7" max="7" width="15.33203125" customWidth="1"/>
    <col min="8" max="8" width="14.33203125" customWidth="1"/>
  </cols>
  <sheetData>
    <row r="1" spans="2:8" ht="14.65" thickBot="1"/>
    <row r="2" spans="2:8" ht="15.75" thickBot="1">
      <c r="B2" s="25"/>
      <c r="C2" s="26" t="s">
        <v>69</v>
      </c>
      <c r="D2" s="27"/>
      <c r="E2" s="27"/>
      <c r="F2" s="28"/>
      <c r="G2" s="27"/>
      <c r="H2" s="29"/>
    </row>
    <row r="3" spans="2:8" ht="15.4">
      <c r="B3" s="34"/>
      <c r="C3" s="35"/>
      <c r="D3" s="35"/>
      <c r="E3" s="36"/>
      <c r="F3" s="37" t="s">
        <v>70</v>
      </c>
      <c r="G3" s="36" t="s">
        <v>71</v>
      </c>
      <c r="H3" s="38"/>
    </row>
    <row r="4" spans="2:8" ht="15.4">
      <c r="B4" s="39" t="s">
        <v>72</v>
      </c>
      <c r="C4" s="40"/>
      <c r="D4" s="41" t="s">
        <v>73</v>
      </c>
      <c r="E4" s="42" t="s">
        <v>74</v>
      </c>
      <c r="F4" s="43" t="s">
        <v>75</v>
      </c>
      <c r="G4" s="42" t="s">
        <v>76</v>
      </c>
      <c r="H4" s="44" t="s">
        <v>77</v>
      </c>
    </row>
    <row r="5" spans="2:8" ht="15.4">
      <c r="B5" s="45"/>
      <c r="C5" s="46"/>
      <c r="D5" s="46"/>
      <c r="E5" s="47"/>
      <c r="F5" s="48"/>
      <c r="G5" s="47"/>
      <c r="H5" s="49"/>
    </row>
    <row r="6" spans="2:8" ht="15.4">
      <c r="B6" s="50" t="s">
        <v>78</v>
      </c>
      <c r="C6" s="46"/>
      <c r="D6" s="46"/>
      <c r="E6" s="47"/>
      <c r="F6" s="48"/>
      <c r="G6" s="47"/>
      <c r="H6" s="49"/>
    </row>
    <row r="7" spans="2:8" ht="15.4">
      <c r="B7" s="51"/>
      <c r="C7" s="52" t="s">
        <v>88</v>
      </c>
      <c r="D7" s="53" t="s">
        <v>89</v>
      </c>
      <c r="E7" s="54">
        <v>2</v>
      </c>
      <c r="F7" s="55">
        <v>20.3125</v>
      </c>
      <c r="G7" s="48">
        <v>40.630000000000003</v>
      </c>
      <c r="H7" s="56" t="s">
        <v>79</v>
      </c>
    </row>
    <row r="8" spans="2:8" ht="15.4">
      <c r="B8" s="51"/>
      <c r="C8" s="52" t="s">
        <v>90</v>
      </c>
      <c r="D8" s="53" t="s">
        <v>91</v>
      </c>
      <c r="E8" s="54">
        <v>5.3</v>
      </c>
      <c r="F8" s="55">
        <v>2.34375</v>
      </c>
      <c r="G8" s="48">
        <v>12.42</v>
      </c>
      <c r="H8" s="56" t="s">
        <v>79</v>
      </c>
    </row>
    <row r="9" spans="2:8" ht="15.4">
      <c r="B9" s="51"/>
      <c r="C9" s="52" t="s">
        <v>92</v>
      </c>
      <c r="D9" s="53" t="s">
        <v>93</v>
      </c>
      <c r="E9" s="54">
        <v>3</v>
      </c>
      <c r="F9" s="55">
        <v>10.9375</v>
      </c>
      <c r="G9" s="48">
        <v>32.81</v>
      </c>
      <c r="H9" s="56" t="s">
        <v>79</v>
      </c>
    </row>
    <row r="10" spans="2:8" ht="15.4">
      <c r="B10" s="51"/>
      <c r="C10" s="52"/>
      <c r="D10" s="53"/>
      <c r="E10" s="54"/>
      <c r="F10" s="55"/>
      <c r="G10" s="48"/>
      <c r="H10" s="56"/>
    </row>
    <row r="11" spans="2:8" ht="15.4">
      <c r="B11" s="57" t="s">
        <v>80</v>
      </c>
      <c r="C11" s="52"/>
      <c r="D11" s="53"/>
      <c r="E11" s="54"/>
      <c r="F11" s="55"/>
      <c r="G11" s="48"/>
      <c r="H11" s="56"/>
    </row>
    <row r="12" spans="2:8" ht="15.4">
      <c r="B12" s="51"/>
      <c r="C12" s="52" t="s">
        <v>94</v>
      </c>
      <c r="D12" s="53" t="s">
        <v>95</v>
      </c>
      <c r="E12" s="54">
        <v>7</v>
      </c>
      <c r="F12" s="55">
        <v>24.73</v>
      </c>
      <c r="G12" s="48">
        <v>173.11</v>
      </c>
      <c r="H12" s="56" t="s">
        <v>81</v>
      </c>
    </row>
    <row r="13" spans="2:8" ht="15.4">
      <c r="B13" s="51"/>
      <c r="C13" s="52" t="s">
        <v>96</v>
      </c>
      <c r="D13" s="53" t="s">
        <v>93</v>
      </c>
      <c r="E13" s="54">
        <v>2</v>
      </c>
      <c r="F13" s="55">
        <v>15.3125</v>
      </c>
      <c r="G13" s="48">
        <v>30.63</v>
      </c>
      <c r="H13" s="56" t="s">
        <v>81</v>
      </c>
    </row>
    <row r="14" spans="2:8" ht="15.4">
      <c r="B14" s="51"/>
      <c r="C14" s="52" t="s">
        <v>97</v>
      </c>
      <c r="D14" s="53" t="s">
        <v>95</v>
      </c>
      <c r="E14" s="54">
        <v>1</v>
      </c>
      <c r="F14" s="55">
        <v>14.38</v>
      </c>
      <c r="G14" s="48">
        <v>14.38</v>
      </c>
      <c r="H14" s="56" t="s">
        <v>81</v>
      </c>
    </row>
    <row r="15" spans="2:8" ht="15.4">
      <c r="B15" s="57"/>
      <c r="C15" s="52"/>
      <c r="D15" s="53"/>
      <c r="E15" s="54"/>
      <c r="F15" s="55"/>
      <c r="G15" s="48"/>
      <c r="H15" s="56"/>
    </row>
    <row r="16" spans="2:8" ht="15.4">
      <c r="B16" s="57" t="s">
        <v>82</v>
      </c>
      <c r="C16" s="52"/>
      <c r="D16" s="53"/>
      <c r="E16" s="54"/>
      <c r="F16" s="55"/>
      <c r="G16" s="48"/>
      <c r="H16" s="56"/>
    </row>
    <row r="17" spans="2:8" ht="15.4">
      <c r="B17" s="51"/>
      <c r="C17" s="52" t="s">
        <v>98</v>
      </c>
      <c r="D17" s="53" t="s">
        <v>91</v>
      </c>
      <c r="E17" s="54">
        <v>6</v>
      </c>
      <c r="F17" s="55">
        <v>1.31</v>
      </c>
      <c r="G17" s="48">
        <v>7.86</v>
      </c>
      <c r="H17" s="56" t="s">
        <v>83</v>
      </c>
    </row>
    <row r="18" spans="2:8" ht="15.4">
      <c r="B18" s="51"/>
      <c r="C18" s="52" t="s">
        <v>99</v>
      </c>
      <c r="D18" s="53" t="s">
        <v>91</v>
      </c>
      <c r="E18" s="54">
        <v>5.5</v>
      </c>
      <c r="F18" s="55">
        <v>7.03125</v>
      </c>
      <c r="G18" s="48">
        <v>38.67</v>
      </c>
      <c r="H18" s="56" t="s">
        <v>84</v>
      </c>
    </row>
    <row r="19" spans="2:8" ht="15.4">
      <c r="B19" s="51"/>
      <c r="C19" s="52" t="s">
        <v>100</v>
      </c>
      <c r="D19" s="53" t="s">
        <v>91</v>
      </c>
      <c r="E19" s="54">
        <v>11</v>
      </c>
      <c r="F19" s="55">
        <v>1.9140625</v>
      </c>
      <c r="G19" s="48">
        <v>21.05</v>
      </c>
      <c r="H19" s="56" t="s">
        <v>81</v>
      </c>
    </row>
    <row r="20" spans="2:8" ht="15.4">
      <c r="B20" s="51"/>
      <c r="C20" s="52"/>
      <c r="D20" s="53"/>
      <c r="E20" s="54"/>
      <c r="F20" s="55"/>
      <c r="G20" s="48"/>
      <c r="H20" s="56"/>
    </row>
    <row r="21" spans="2:8" ht="15.4">
      <c r="B21" s="57" t="s">
        <v>85</v>
      </c>
      <c r="C21" s="52"/>
      <c r="D21" s="53"/>
      <c r="E21" s="54"/>
      <c r="F21" s="55"/>
      <c r="G21" s="48"/>
      <c r="H21" s="56"/>
    </row>
    <row r="22" spans="2:8" ht="15.4">
      <c r="B22" s="51"/>
      <c r="C22" s="52" t="s">
        <v>101</v>
      </c>
      <c r="D22" s="53" t="s">
        <v>91</v>
      </c>
      <c r="E22" s="54">
        <v>28</v>
      </c>
      <c r="F22" s="55">
        <v>2.211953125</v>
      </c>
      <c r="G22" s="48">
        <v>61.93</v>
      </c>
      <c r="H22" s="56" t="s">
        <v>86</v>
      </c>
    </row>
    <row r="23" spans="2:8" ht="15.4">
      <c r="B23" s="51"/>
      <c r="C23" s="52"/>
      <c r="D23" s="53"/>
      <c r="E23" s="54"/>
      <c r="F23" s="55"/>
      <c r="G23" s="48"/>
      <c r="H23" s="56"/>
    </row>
    <row r="24" spans="2:8" ht="15.4">
      <c r="B24" s="57"/>
      <c r="C24" s="52"/>
      <c r="D24" s="53"/>
      <c r="E24" s="47"/>
      <c r="F24" s="55"/>
      <c r="G24" s="48"/>
      <c r="H24" s="49"/>
    </row>
    <row r="25" spans="2:8" ht="15.4">
      <c r="B25" s="51"/>
      <c r="C25" s="46"/>
      <c r="D25" s="58"/>
      <c r="E25" s="47"/>
      <c r="F25" s="55"/>
      <c r="G25" s="47"/>
      <c r="H25" s="49"/>
    </row>
    <row r="26" spans="2:8" ht="15.4">
      <c r="B26" s="51"/>
      <c r="C26" s="59" t="s">
        <v>87</v>
      </c>
      <c r="D26" s="46"/>
      <c r="E26" s="47"/>
      <c r="F26" s="48"/>
      <c r="G26" s="48">
        <v>433.49000000000007</v>
      </c>
      <c r="H26" s="49"/>
    </row>
    <row r="27" spans="2:8" ht="15.4">
      <c r="B27" s="60"/>
      <c r="C27" s="61"/>
      <c r="D27" s="40"/>
      <c r="E27" s="42"/>
      <c r="F27" s="43"/>
      <c r="G27" s="43"/>
      <c r="H27" s="44"/>
    </row>
    <row r="28" spans="2:8" ht="15.4">
      <c r="B28" s="62"/>
      <c r="C28" s="63"/>
      <c r="D28" s="46"/>
      <c r="E28" s="64"/>
      <c r="F28" s="65"/>
      <c r="G28" s="65"/>
      <c r="H28" s="66"/>
    </row>
    <row r="29" spans="2:8" ht="15.75" thickBot="1">
      <c r="B29" s="67"/>
      <c r="C29" s="68"/>
      <c r="D29" s="68"/>
      <c r="E29" s="68"/>
      <c r="F29" s="69"/>
      <c r="G29" s="68"/>
      <c r="H29" s="70"/>
    </row>
    <row r="30" spans="2:8">
      <c r="B30" s="17"/>
      <c r="E30" s="17"/>
      <c r="F30" s="17"/>
      <c r="G30" s="17"/>
      <c r="H30" s="17"/>
    </row>
    <row r="31" spans="2:8">
      <c r="B31" s="17"/>
      <c r="C31" s="32" t="s">
        <v>103</v>
      </c>
      <c r="D31" s="33">
        <f>G26*0.05</f>
        <v>21.674500000000005</v>
      </c>
      <c r="E31" s="17"/>
      <c r="F31" s="17"/>
      <c r="G31" s="17"/>
      <c r="H31" s="17"/>
    </row>
    <row r="32" spans="2:8">
      <c r="B32" s="17"/>
      <c r="C32" s="30" t="s">
        <v>102</v>
      </c>
      <c r="D32" s="31">
        <f>SUM(G12:G14)</f>
        <v>218.12</v>
      </c>
      <c r="E32" s="17"/>
      <c r="F32" s="17"/>
      <c r="G32" s="17"/>
      <c r="H32" s="17"/>
    </row>
    <row r="33" spans="2:8">
      <c r="B33" s="17"/>
      <c r="C33" s="30" t="s">
        <v>104</v>
      </c>
      <c r="D33" s="31">
        <f>SUM(G7:G9,G17:G19,G22)+D31</f>
        <v>237.04450000000003</v>
      </c>
      <c r="E33" s="17"/>
      <c r="F33" s="17"/>
      <c r="G33" s="17"/>
      <c r="H33" s="17"/>
    </row>
    <row r="34" spans="2:8">
      <c r="B34" s="17"/>
      <c r="D34" s="17"/>
      <c r="E34" s="17"/>
      <c r="F34" s="17"/>
      <c r="G34" s="17"/>
      <c r="H34" s="17"/>
    </row>
    <row r="35" spans="2:8">
      <c r="B35" s="17"/>
      <c r="D35" s="17"/>
      <c r="E35" s="17"/>
      <c r="F35" s="17"/>
      <c r="G35" s="17"/>
      <c r="H35" s="17"/>
    </row>
    <row r="36" spans="2:8">
      <c r="B36" s="17"/>
      <c r="D36" s="17"/>
      <c r="E36" s="17"/>
      <c r="F36" s="17"/>
      <c r="G36" s="17"/>
      <c r="H3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Tobacco Budgets</vt:lpstr>
      <vt:lpstr>Machinery and Mach Labor Sample</vt:lpstr>
      <vt:lpstr>Pest-Sucker Control Sample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Margaret M Huffman</cp:lastModifiedBy>
  <dcterms:created xsi:type="dcterms:W3CDTF">2021-11-29T15:09:19Z</dcterms:created>
  <dcterms:modified xsi:type="dcterms:W3CDTF">2021-12-02T13:55:53Z</dcterms:modified>
</cp:coreProperties>
</file>