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325" windowHeight="7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'Sheet1'!$A$1:$I$65</definedName>
  </definedNames>
  <calcPr fullCalcOnLoad="1"/>
</workbook>
</file>

<file path=xl/sharedStrings.xml><?xml version="1.0" encoding="utf-8"?>
<sst xmlns="http://schemas.openxmlformats.org/spreadsheetml/2006/main" count="80" uniqueCount="69">
  <si>
    <t>Per Acre</t>
  </si>
  <si>
    <t>Total Fixed Cost</t>
  </si>
  <si>
    <t>Total</t>
  </si>
  <si>
    <t>Labor</t>
  </si>
  <si>
    <t>Hours</t>
  </si>
  <si>
    <t>6"PVC pipe and fittings</t>
  </si>
  <si>
    <t>Well</t>
  </si>
  <si>
    <t>acres</t>
  </si>
  <si>
    <t>Item</t>
  </si>
  <si>
    <t>INVESTMENT COST</t>
  </si>
  <si>
    <t>Investment</t>
  </si>
  <si>
    <t>Salvage</t>
  </si>
  <si>
    <t>Value</t>
  </si>
  <si>
    <t xml:space="preserve">Useful Life </t>
  </si>
  <si>
    <t>Years</t>
  </si>
  <si>
    <t>Deprec-</t>
  </si>
  <si>
    <t>Enter effective acreage covered ==&gt;</t>
  </si>
  <si>
    <t>Enter interest and property tax + insurance rate, as a percentage of value==&gt;</t>
  </si>
  <si>
    <t>Enter hours required to apply 1 acre inch ==&gt;</t>
  </si>
  <si>
    <t>hours</t>
  </si>
  <si>
    <t>ENTER YOUR DATA IN THE YELLOW HIGHLIGHTED CELLS</t>
  </si>
  <si>
    <t>Repairs and Maintenance</t>
  </si>
  <si>
    <t>Fuel</t>
  </si>
  <si>
    <t>Cost Factor</t>
  </si>
  <si>
    <t>Initial Cost</t>
  </si>
  <si>
    <t>Cost/hour</t>
  </si>
  <si>
    <t>Total investment cost:</t>
  </si>
  <si>
    <t>Quantity</t>
  </si>
  <si>
    <t>Cost/unit</t>
  </si>
  <si>
    <t>Gary Bullen, Department of Agricultural and Resource Economics, NC State University</t>
  </si>
  <si>
    <t>Geoff Benson, Department of Agricultural and Resource Economics, NC State University</t>
  </si>
  <si>
    <t xml:space="preserve">Total Fixed and Operating Cost </t>
  </si>
  <si>
    <t xml:space="preserve">ANNUAL FIXED COSTS </t>
  </si>
  <si>
    <t>DITI</t>
  </si>
  <si>
    <t xml:space="preserve">Hours per </t>
  </si>
  <si>
    <t>acre inch</t>
  </si>
  <si>
    <t>Fuel Cost</t>
  </si>
  <si>
    <t xml:space="preserve">Rated </t>
  </si>
  <si>
    <t>Horse Power</t>
  </si>
  <si>
    <t>Fuel Use</t>
  </si>
  <si>
    <t>Acre inches</t>
  </si>
  <si>
    <t xml:space="preserve">Total operating cost </t>
  </si>
  <si>
    <t>Costs estimates and the spreadsheet were developed by:</t>
  </si>
  <si>
    <t>Unit</t>
  </si>
  <si>
    <t>Feet</t>
  </si>
  <si>
    <t xml:space="preserve"> Cost</t>
  </si>
  <si>
    <t>Power service</t>
  </si>
  <si>
    <t>Electricity</t>
  </si>
  <si>
    <t>$/KWH</t>
  </si>
  <si>
    <t>IRR-E31</t>
  </si>
  <si>
    <t xml:space="preserve">Sprinker System  (3 towers) </t>
  </si>
  <si>
    <t xml:space="preserve">Pump motor, 20 HP </t>
  </si>
  <si>
    <t>IRRIGATION COST SPREADSHEET</t>
  </si>
  <si>
    <t>Type: Center Pivot, 600 foot system, electricity powered</t>
  </si>
  <si>
    <t>BRIEF DESCRIPTION:</t>
  </si>
  <si>
    <t>600 ft sprinkler system plus end gun.  Full circle covers 31.5 acres.  Power source is commercially supplied electricity.</t>
  </si>
  <si>
    <t xml:space="preserve">Adequate water required drilling a new well. Well capacity of 400 GPM is required.  System operates 40.6 hours to apply 1 acre inch of water.   </t>
  </si>
  <si>
    <t>KWH/HP-hr</t>
  </si>
  <si>
    <t>We gratefully acknowledge the assistance of Gary Scalf, Rainman Irrigation, Mount Olive, NC and Ed Bullard, Valley Systems, Wade, NC.</t>
  </si>
  <si>
    <t>Nov-07</t>
  </si>
  <si>
    <t>ANNUAL OPERATING COST</t>
  </si>
  <si>
    <r>
      <t>Interest</t>
    </r>
    <r>
      <rPr>
        <b/>
        <vertAlign val="superscript"/>
        <sz val="12"/>
        <color indexed="8"/>
        <rFont val="Calibri"/>
        <family val="2"/>
      </rPr>
      <t>2</t>
    </r>
  </si>
  <si>
    <r>
      <t>Tax &amp; Ins</t>
    </r>
    <r>
      <rPr>
        <b/>
        <vertAlign val="superscript"/>
        <sz val="12"/>
        <color indexed="8"/>
        <rFont val="Calibri"/>
        <family val="2"/>
      </rPr>
      <t>2</t>
    </r>
  </si>
  <si>
    <r>
      <t>iation</t>
    </r>
    <r>
      <rPr>
        <b/>
        <vertAlign val="superscript"/>
        <sz val="12"/>
        <color indexed="8"/>
        <rFont val="Calibri"/>
        <family val="2"/>
      </rPr>
      <t>1</t>
    </r>
  </si>
  <si>
    <r>
      <t>applied</t>
    </r>
    <r>
      <rPr>
        <b/>
        <vertAlign val="superscript"/>
        <sz val="12"/>
        <color indexed="8"/>
        <rFont val="Calibri"/>
        <family val="2"/>
      </rPr>
      <t xml:space="preserve">3 </t>
    </r>
  </si>
  <si>
    <r>
      <rPr>
        <vertAlign val="super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Depreciation = (Initial cost - Salvage value) / years of life</t>
    </r>
  </si>
  <si>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Based on the average investment = (Initial cost + Salvage value) / 2 multiplied by the indicated percentage rate</t>
    </r>
  </si>
  <si>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The number of irrigation events likely will vary from 3 to 9 per season.  A total application of five acre inches is used in this budget. </t>
    </r>
  </si>
  <si>
    <t>TOTAL ANNUAL COST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</si>
</sst>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0.0%"/>
    <numFmt numFmtId="168" formatCode="0.000"/>
    <numFmt numFmtId="169" formatCode="&quot;$&quot;#,##0.00"/>
    <numFmt numFmtId="170" formatCode="&quot;$&quot;#,##0"/>
    <numFmt numFmtId="171" formatCode="0.0"/>
    <numFmt numFmtId="172" formatCode="#,##0.0"/>
    <numFmt numFmtId="173" formatCode="&quot;$&quot;#,##0.000"/>
    <numFmt numFmtId="174" formatCode="&quot;$&quot;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43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1" xfId="0" applyFont="1" applyBorder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7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0" fontId="48" fillId="0" borderId="0" xfId="0" applyNumberFormat="1" applyFont="1" applyBorder="1" applyAlignment="1">
      <alignment horizontal="center"/>
    </xf>
    <xf numFmtId="169" fontId="48" fillId="0" borderId="0" xfId="0" applyNumberFormat="1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170" fontId="5" fillId="0" borderId="0" xfId="44" applyNumberFormat="1" applyFont="1" applyBorder="1" applyAlignment="1">
      <alignment/>
    </xf>
    <xf numFmtId="169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170" fontId="48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4" fillId="16" borderId="11" xfId="0" applyFont="1" applyFill="1" applyBorder="1" applyAlignment="1">
      <alignment horizontal="left"/>
    </xf>
    <xf numFmtId="0" fontId="49" fillId="16" borderId="0" xfId="0" applyFont="1" applyFill="1" applyBorder="1" applyAlignment="1">
      <alignment horizontal="center"/>
    </xf>
    <xf numFmtId="0" fontId="49" fillId="16" borderId="0" xfId="0" applyFont="1" applyFill="1" applyBorder="1" applyAlignment="1">
      <alignment/>
    </xf>
    <xf numFmtId="0" fontId="48" fillId="16" borderId="0" xfId="0" applyFont="1" applyFill="1" applyBorder="1" applyAlignment="1">
      <alignment/>
    </xf>
    <xf numFmtId="0" fontId="48" fillId="16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43" fontId="48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/>
    </xf>
    <xf numFmtId="0" fontId="4" fillId="16" borderId="11" xfId="0" applyFont="1" applyFill="1" applyBorder="1" applyAlignment="1">
      <alignment/>
    </xf>
    <xf numFmtId="2" fontId="4" fillId="16" borderId="0" xfId="0" applyNumberFormat="1" applyFont="1" applyFill="1" applyBorder="1" applyAlignment="1">
      <alignment horizontal="left"/>
    </xf>
    <xf numFmtId="43" fontId="4" fillId="16" borderId="0" xfId="0" applyNumberFormat="1" applyFont="1" applyFill="1" applyBorder="1" applyAlignment="1">
      <alignment/>
    </xf>
    <xf numFmtId="43" fontId="48" fillId="16" borderId="0" xfId="0" applyNumberFormat="1" applyFont="1" applyFill="1" applyBorder="1" applyAlignment="1">
      <alignment/>
    </xf>
    <xf numFmtId="2" fontId="48" fillId="16" borderId="0" xfId="0" applyNumberFormat="1" applyFont="1" applyFill="1" applyBorder="1" applyAlignment="1">
      <alignment/>
    </xf>
    <xf numFmtId="9" fontId="4" fillId="0" borderId="0" xfId="57" applyFont="1" applyFill="1" applyBorder="1" applyAlignment="1">
      <alignment horizontal="center"/>
    </xf>
    <xf numFmtId="9" fontId="49" fillId="0" borderId="0" xfId="57" applyFont="1" applyFill="1" applyBorder="1" applyAlignment="1">
      <alignment horizontal="center"/>
    </xf>
    <xf numFmtId="171" fontId="5" fillId="0" borderId="0" xfId="57" applyNumberFormat="1" applyFont="1" applyBorder="1" applyAlignment="1">
      <alignment horizontal="center"/>
    </xf>
    <xf numFmtId="169" fontId="48" fillId="0" borderId="0" xfId="5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170" fontId="49" fillId="0" borderId="0" xfId="0" applyNumberFormat="1" applyFont="1" applyBorder="1" applyAlignment="1">
      <alignment horizontal="center"/>
    </xf>
    <xf numFmtId="169" fontId="49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" fillId="16" borderId="0" xfId="0" applyNumberFormat="1" applyFont="1" applyFill="1" applyBorder="1" applyAlignment="1">
      <alignment horizontal="center"/>
    </xf>
    <xf numFmtId="169" fontId="4" fillId="16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70" fontId="49" fillId="0" borderId="0" xfId="0" applyNumberFormat="1" applyFont="1" applyBorder="1" applyAlignment="1">
      <alignment horizontal="center"/>
    </xf>
    <xf numFmtId="169" fontId="49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9" fontId="48" fillId="0" borderId="10" xfId="0" applyNumberFormat="1" applyFont="1" applyBorder="1" applyAlignment="1">
      <alignment horizontal="center"/>
    </xf>
    <xf numFmtId="170" fontId="48" fillId="0" borderId="0" xfId="0" applyNumberFormat="1" applyFont="1" applyBorder="1" applyAlignment="1">
      <alignment/>
    </xf>
    <xf numFmtId="169" fontId="49" fillId="0" borderId="1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5" xfId="0" applyBorder="1" applyAlignment="1">
      <alignment/>
    </xf>
    <xf numFmtId="0" fontId="47" fillId="0" borderId="16" xfId="0" applyFont="1" applyBorder="1" applyAlignment="1">
      <alignment/>
    </xf>
    <xf numFmtId="0" fontId="0" fillId="0" borderId="16" xfId="0" applyBorder="1" applyAlignment="1">
      <alignment/>
    </xf>
    <xf numFmtId="0" fontId="50" fillId="0" borderId="16" xfId="0" applyFont="1" applyBorder="1" applyAlignment="1">
      <alignment/>
    </xf>
    <xf numFmtId="0" fontId="45" fillId="33" borderId="0" xfId="0" applyFont="1" applyFill="1" applyBorder="1" applyAlignment="1" applyProtection="1">
      <alignment horizontal="center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3" fontId="48" fillId="33" borderId="0" xfId="0" applyNumberFormat="1" applyFont="1" applyFill="1" applyBorder="1" applyAlignment="1" applyProtection="1">
      <alignment horizontal="center"/>
      <protection locked="0"/>
    </xf>
    <xf numFmtId="169" fontId="48" fillId="33" borderId="0" xfId="0" applyNumberFormat="1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69" fontId="5" fillId="33" borderId="0" xfId="0" applyNumberFormat="1" applyFont="1" applyFill="1" applyBorder="1" applyAlignment="1" applyProtection="1">
      <alignment horizontal="center"/>
      <protection locked="0"/>
    </xf>
    <xf numFmtId="10" fontId="48" fillId="33" borderId="0" xfId="0" applyNumberFormat="1" applyFont="1" applyFill="1" applyBorder="1" applyAlignment="1" applyProtection="1">
      <alignment horizontal="center"/>
      <protection locked="0"/>
    </xf>
    <xf numFmtId="1" fontId="5" fillId="33" borderId="0" xfId="57" applyNumberFormat="1" applyFont="1" applyFill="1" applyBorder="1" applyAlignment="1" applyProtection="1">
      <alignment horizontal="center"/>
      <protection locked="0"/>
    </xf>
    <xf numFmtId="168" fontId="48" fillId="33" borderId="0" xfId="57" applyNumberFormat="1" applyFont="1" applyFill="1" applyBorder="1" applyAlignment="1" applyProtection="1">
      <alignment horizontal="center"/>
      <protection locked="0"/>
    </xf>
    <xf numFmtId="173" fontId="5" fillId="33" borderId="0" xfId="57" applyNumberFormat="1" applyFont="1" applyFill="1" applyBorder="1" applyAlignment="1" applyProtection="1">
      <alignment horizontal="center"/>
      <protection locked="0"/>
    </xf>
    <xf numFmtId="172" fontId="5" fillId="33" borderId="0" xfId="57" applyNumberFormat="1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16" fontId="48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48" fillId="0" borderId="11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6" xfId="0" applyFont="1" applyFill="1" applyBorder="1" applyAlignment="1" applyProtection="1">
      <alignment horizontal="center"/>
      <protection locked="0"/>
    </xf>
    <xf numFmtId="49" fontId="48" fillId="33" borderId="2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9525</xdr:rowOff>
    </xdr:to>
    <xdr:pic>
      <xdr:nvPicPr>
        <xdr:cNvPr id="1" name="Picture 2" descr="NCSUhead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5"/>
  <cols>
    <col min="1" max="1" width="32.28125" style="0" customWidth="1"/>
    <col min="2" max="2" width="17.140625" style="0" customWidth="1"/>
    <col min="3" max="3" width="17.28125" style="0" customWidth="1"/>
    <col min="4" max="4" width="15.57421875" style="0" customWidth="1"/>
    <col min="5" max="5" width="13.140625" style="0" customWidth="1"/>
    <col min="6" max="6" width="16.140625" style="0" customWidth="1"/>
    <col min="7" max="7" width="13.28125" style="0" customWidth="1"/>
    <col min="8" max="8" width="13.421875" style="0" customWidth="1"/>
    <col min="9" max="9" width="12.421875" style="0" customWidth="1"/>
  </cols>
  <sheetData>
    <row r="1" spans="1:9" ht="27.75" customHeight="1">
      <c r="A1" s="78"/>
      <c r="B1" s="79"/>
      <c r="C1" s="80"/>
      <c r="D1" s="81"/>
      <c r="E1" s="81"/>
      <c r="F1" s="80"/>
      <c r="G1" s="80"/>
      <c r="H1" s="112" t="s">
        <v>49</v>
      </c>
      <c r="I1" s="113" t="s">
        <v>59</v>
      </c>
    </row>
    <row r="2" spans="1:9" ht="9" customHeight="1">
      <c r="A2" s="5"/>
      <c r="B2" s="74"/>
      <c r="C2" s="3"/>
      <c r="D2" s="75"/>
      <c r="E2" s="75"/>
      <c r="F2" s="3"/>
      <c r="G2" s="3"/>
      <c r="H2" s="76"/>
      <c r="I2" s="77"/>
    </row>
    <row r="3" spans="1:9" ht="24" customHeight="1">
      <c r="A3" s="11" t="s">
        <v>52</v>
      </c>
      <c r="B3" s="74"/>
      <c r="C3" s="3"/>
      <c r="D3" s="75"/>
      <c r="E3" s="75"/>
      <c r="F3" s="3"/>
      <c r="G3" s="3"/>
      <c r="H3" s="76"/>
      <c r="I3" s="77"/>
    </row>
    <row r="4" spans="1:9" ht="9" customHeight="1">
      <c r="A4" s="5"/>
      <c r="B4" s="74"/>
      <c r="C4" s="3"/>
      <c r="D4" s="75"/>
      <c r="E4" s="75"/>
      <c r="F4" s="3"/>
      <c r="G4" s="3"/>
      <c r="H4" s="76"/>
      <c r="I4" s="77"/>
    </row>
    <row r="5" spans="1:9" ht="20.25" customHeight="1">
      <c r="A5" s="6" t="s">
        <v>20</v>
      </c>
      <c r="B5" s="7"/>
      <c r="C5" s="7"/>
      <c r="D5" s="75"/>
      <c r="E5" s="75"/>
      <c r="F5" s="3"/>
      <c r="G5" s="3"/>
      <c r="H5" s="76"/>
      <c r="I5" s="77"/>
    </row>
    <row r="6" spans="1:9" ht="9" customHeight="1">
      <c r="A6" s="5"/>
      <c r="B6" s="74"/>
      <c r="C6" s="3"/>
      <c r="D6" s="75"/>
      <c r="E6" s="75"/>
      <c r="F6" s="3"/>
      <c r="G6" s="3"/>
      <c r="H6" s="76"/>
      <c r="I6" s="77"/>
    </row>
    <row r="7" spans="1:9" ht="25.5" customHeight="1">
      <c r="A7" s="97" t="s">
        <v>53</v>
      </c>
      <c r="B7" s="98"/>
      <c r="C7" s="99"/>
      <c r="D7" s="99"/>
      <c r="E7" s="99"/>
      <c r="F7" s="99"/>
      <c r="G7" s="99"/>
      <c r="H7" s="99"/>
      <c r="I7" s="100"/>
    </row>
    <row r="8" spans="1:9" ht="17.25" customHeight="1">
      <c r="A8" s="111" t="s">
        <v>54</v>
      </c>
      <c r="B8" s="99"/>
      <c r="C8" s="99"/>
      <c r="D8" s="99"/>
      <c r="E8" s="99"/>
      <c r="F8" s="99"/>
      <c r="G8" s="99"/>
      <c r="H8" s="99"/>
      <c r="I8" s="100"/>
    </row>
    <row r="9" spans="1:9" ht="15.75">
      <c r="A9" s="83" t="s">
        <v>55</v>
      </c>
      <c r="B9" s="99"/>
      <c r="C9" s="99"/>
      <c r="D9" s="99"/>
      <c r="E9" s="99"/>
      <c r="F9" s="99"/>
      <c r="G9" s="99"/>
      <c r="H9" s="99"/>
      <c r="I9" s="100"/>
    </row>
    <row r="10" spans="1:9" ht="15.75">
      <c r="A10" s="83" t="s">
        <v>56</v>
      </c>
      <c r="B10" s="99"/>
      <c r="C10" s="99"/>
      <c r="D10" s="99"/>
      <c r="E10" s="99"/>
      <c r="F10" s="99"/>
      <c r="G10" s="99"/>
      <c r="H10" s="99"/>
      <c r="I10" s="100"/>
    </row>
    <row r="11" spans="1:9" ht="9" customHeight="1">
      <c r="A11" s="5"/>
      <c r="B11" s="3"/>
      <c r="C11" s="3"/>
      <c r="D11" s="3"/>
      <c r="E11" s="3"/>
      <c r="F11" s="3"/>
      <c r="G11" s="3"/>
      <c r="H11" s="3"/>
      <c r="I11" s="4"/>
    </row>
    <row r="12" spans="1:9" ht="18.75">
      <c r="A12" s="8" t="s">
        <v>16</v>
      </c>
      <c r="B12" s="9"/>
      <c r="C12" s="82">
        <v>31.5</v>
      </c>
      <c r="D12" s="2" t="s">
        <v>7</v>
      </c>
      <c r="E12" s="3"/>
      <c r="F12" s="3"/>
      <c r="G12" s="3"/>
      <c r="H12" s="3"/>
      <c r="I12" s="4"/>
    </row>
    <row r="13" spans="1:9" ht="18.75">
      <c r="A13" s="8" t="s">
        <v>18</v>
      </c>
      <c r="B13" s="9"/>
      <c r="C13" s="82">
        <v>40.6</v>
      </c>
      <c r="D13" s="2" t="s">
        <v>19</v>
      </c>
      <c r="E13" s="3"/>
      <c r="F13" s="3"/>
      <c r="G13" s="3"/>
      <c r="H13" s="3"/>
      <c r="I13" s="4"/>
    </row>
    <row r="14" spans="1:9" ht="18.75" customHeight="1">
      <c r="A14" s="30" t="s">
        <v>9</v>
      </c>
      <c r="B14" s="31"/>
      <c r="C14" s="32"/>
      <c r="D14" s="33"/>
      <c r="E14" s="33"/>
      <c r="F14" s="33"/>
      <c r="G14" s="33"/>
      <c r="H14" s="33"/>
      <c r="I14" s="34"/>
    </row>
    <row r="15" spans="1:10" ht="16.5" customHeight="1">
      <c r="A15" s="16" t="s">
        <v>8</v>
      </c>
      <c r="B15" s="17" t="s">
        <v>43</v>
      </c>
      <c r="C15" s="17" t="s">
        <v>27</v>
      </c>
      <c r="D15" s="17" t="s">
        <v>28</v>
      </c>
      <c r="E15" s="17" t="s">
        <v>2</v>
      </c>
      <c r="F15" s="17" t="s">
        <v>0</v>
      </c>
      <c r="G15" s="17"/>
      <c r="H15" s="17"/>
      <c r="I15" s="35"/>
      <c r="J15" s="21"/>
    </row>
    <row r="16" spans="1:10" ht="15.75">
      <c r="A16" s="83" t="s">
        <v>46</v>
      </c>
      <c r="B16" s="84"/>
      <c r="C16" s="85">
        <v>1</v>
      </c>
      <c r="D16" s="86">
        <v>2000</v>
      </c>
      <c r="E16" s="18">
        <f>C16*D16</f>
        <v>2000</v>
      </c>
      <c r="F16" s="19">
        <f>+E16/$C$12</f>
        <v>63.492063492063494</v>
      </c>
      <c r="G16" s="21"/>
      <c r="H16" s="21"/>
      <c r="I16" s="35"/>
      <c r="J16" s="40"/>
    </row>
    <row r="17" spans="1:10" ht="15.75">
      <c r="A17" s="83" t="s">
        <v>5</v>
      </c>
      <c r="B17" s="87" t="s">
        <v>44</v>
      </c>
      <c r="C17" s="85">
        <v>600</v>
      </c>
      <c r="D17" s="86">
        <v>5.83</v>
      </c>
      <c r="E17" s="18">
        <f>C17*D17</f>
        <v>3498</v>
      </c>
      <c r="F17" s="19">
        <f>+E17/$C$12</f>
        <v>111.04761904761905</v>
      </c>
      <c r="G17" s="21"/>
      <c r="H17" s="21"/>
      <c r="I17" s="35"/>
      <c r="J17" s="40"/>
    </row>
    <row r="18" spans="1:10" ht="15.75">
      <c r="A18" s="88" t="s">
        <v>50</v>
      </c>
      <c r="B18" s="89"/>
      <c r="C18" s="90">
        <v>1</v>
      </c>
      <c r="D18" s="91">
        <v>33782</v>
      </c>
      <c r="E18" s="18">
        <f>C18*D18</f>
        <v>33782</v>
      </c>
      <c r="F18" s="19">
        <f>+E18/$C$12</f>
        <v>1072.4444444444443</v>
      </c>
      <c r="G18" s="36"/>
      <c r="H18" s="36"/>
      <c r="I18" s="35"/>
      <c r="J18" s="40"/>
    </row>
    <row r="19" spans="1:10" ht="15.75">
      <c r="A19" s="88" t="s">
        <v>51</v>
      </c>
      <c r="B19" s="89"/>
      <c r="C19" s="90">
        <v>1</v>
      </c>
      <c r="D19" s="91">
        <v>6500</v>
      </c>
      <c r="E19" s="18">
        <f>C19*D19</f>
        <v>6500</v>
      </c>
      <c r="F19" s="19">
        <f>+E19/$C$12</f>
        <v>206.34920634920636</v>
      </c>
      <c r="G19" s="36"/>
      <c r="H19" s="36"/>
      <c r="I19" s="35"/>
      <c r="J19" s="40"/>
    </row>
    <row r="20" spans="1:10" ht="15.75">
      <c r="A20" s="83" t="s">
        <v>6</v>
      </c>
      <c r="B20" s="84"/>
      <c r="C20" s="85">
        <v>1</v>
      </c>
      <c r="D20" s="86">
        <v>17500</v>
      </c>
      <c r="E20" s="18">
        <f>C20*D20</f>
        <v>17500</v>
      </c>
      <c r="F20" s="19">
        <f>+E20/$C$12</f>
        <v>555.5555555555555</v>
      </c>
      <c r="G20" s="21"/>
      <c r="H20" s="21"/>
      <c r="I20" s="35"/>
      <c r="J20" s="21"/>
    </row>
    <row r="21" spans="1:10" ht="9" customHeight="1">
      <c r="A21" s="20"/>
      <c r="B21" s="21"/>
      <c r="C21" s="21"/>
      <c r="D21" s="21"/>
      <c r="E21" s="22"/>
      <c r="F21" s="23"/>
      <c r="G21" s="21"/>
      <c r="H21" s="21"/>
      <c r="I21" s="35"/>
      <c r="J21" s="21"/>
    </row>
    <row r="22" spans="1:10" ht="15.75">
      <c r="A22" s="12" t="s">
        <v>26</v>
      </c>
      <c r="B22" s="36"/>
      <c r="C22" s="21"/>
      <c r="D22" s="24"/>
      <c r="E22" s="63">
        <f>SUM(E16:E20)</f>
        <v>63280</v>
      </c>
      <c r="F22" s="64">
        <f>SUM(F16:F20)</f>
        <v>2008.8888888888887</v>
      </c>
      <c r="G22" s="21"/>
      <c r="H22" s="21"/>
      <c r="I22" s="35"/>
      <c r="J22" s="21"/>
    </row>
    <row r="23" spans="1:9" ht="9" customHeight="1">
      <c r="A23" s="20"/>
      <c r="B23" s="21"/>
      <c r="C23" s="21"/>
      <c r="D23" s="21"/>
      <c r="E23" s="21"/>
      <c r="F23" s="21"/>
      <c r="G23" s="21"/>
      <c r="H23" s="21"/>
      <c r="I23" s="35"/>
    </row>
    <row r="24" spans="1:9" ht="18.75" customHeight="1">
      <c r="A24" s="30" t="s">
        <v>32</v>
      </c>
      <c r="B24" s="33"/>
      <c r="C24" s="33"/>
      <c r="D24" s="33"/>
      <c r="E24" s="33"/>
      <c r="F24" s="33"/>
      <c r="G24" s="33"/>
      <c r="H24" s="33"/>
      <c r="I24" s="34"/>
    </row>
    <row r="25" spans="1:9" ht="16.5" customHeight="1">
      <c r="A25" s="25" t="s">
        <v>8</v>
      </c>
      <c r="B25" s="17" t="s">
        <v>10</v>
      </c>
      <c r="C25" s="17" t="s">
        <v>11</v>
      </c>
      <c r="D25" s="17" t="s">
        <v>13</v>
      </c>
      <c r="E25" s="17" t="s">
        <v>15</v>
      </c>
      <c r="F25" s="17" t="s">
        <v>61</v>
      </c>
      <c r="G25" s="17" t="s">
        <v>62</v>
      </c>
      <c r="H25" s="17" t="s">
        <v>2</v>
      </c>
      <c r="I25" s="65" t="s">
        <v>2</v>
      </c>
    </row>
    <row r="26" spans="1:9" ht="18">
      <c r="A26" s="20"/>
      <c r="B26" s="17" t="s">
        <v>45</v>
      </c>
      <c r="C26" s="17" t="s">
        <v>12</v>
      </c>
      <c r="D26" s="17" t="s">
        <v>14</v>
      </c>
      <c r="E26" s="17" t="s">
        <v>63</v>
      </c>
      <c r="F26" s="17"/>
      <c r="G26" s="17"/>
      <c r="H26" s="17" t="s">
        <v>33</v>
      </c>
      <c r="I26" s="65" t="s">
        <v>0</v>
      </c>
    </row>
    <row r="27" spans="1:9" ht="15.75">
      <c r="A27" s="25" t="s">
        <v>17</v>
      </c>
      <c r="B27" s="17"/>
      <c r="C27" s="17"/>
      <c r="D27" s="17"/>
      <c r="E27" s="17"/>
      <c r="F27" s="92">
        <v>0.085</v>
      </c>
      <c r="G27" s="92">
        <v>0.014</v>
      </c>
      <c r="H27" s="21"/>
      <c r="I27" s="65"/>
    </row>
    <row r="28" spans="1:12" ht="15.75">
      <c r="A28" s="26" t="str">
        <f>A16</f>
        <v>Power service</v>
      </c>
      <c r="B28" s="27">
        <f>+E16</f>
        <v>2000</v>
      </c>
      <c r="C28" s="86">
        <v>0</v>
      </c>
      <c r="D28" s="87">
        <v>10</v>
      </c>
      <c r="E28" s="19">
        <f>(B28-C28)/D28</f>
        <v>200</v>
      </c>
      <c r="F28" s="19">
        <f>((B28+C28)/2)*$F$27</f>
        <v>85</v>
      </c>
      <c r="G28" s="19">
        <f>((B28+C28)/2)*$G$27</f>
        <v>14</v>
      </c>
      <c r="H28" s="18">
        <f>SUM(E28:G28)</f>
        <v>299</v>
      </c>
      <c r="I28" s="66">
        <f>H28/$C$12</f>
        <v>9.492063492063492</v>
      </c>
      <c r="L28" s="1"/>
    </row>
    <row r="29" spans="1:12" ht="15.75">
      <c r="A29" s="26" t="str">
        <f>A17</f>
        <v>6"PVC pipe and fittings</v>
      </c>
      <c r="B29" s="27">
        <f>+E17</f>
        <v>3498</v>
      </c>
      <c r="C29" s="86">
        <v>0</v>
      </c>
      <c r="D29" s="87">
        <v>20</v>
      </c>
      <c r="E29" s="19">
        <f>(B29-C29)/D29</f>
        <v>174.9</v>
      </c>
      <c r="F29" s="19">
        <f>((B29+C29)/2)*$F$27</f>
        <v>148.66500000000002</v>
      </c>
      <c r="G29" s="19">
        <f>((B29+C29)/2)*$G$27</f>
        <v>24.486</v>
      </c>
      <c r="H29" s="18">
        <f>SUM(E29:G29)</f>
        <v>348.05100000000004</v>
      </c>
      <c r="I29" s="66">
        <f aca="true" t="shared" si="0" ref="I29:I34">H29/$C$12</f>
        <v>11.049238095238097</v>
      </c>
      <c r="L29" s="1"/>
    </row>
    <row r="30" spans="1:12" ht="15.75">
      <c r="A30" s="26" t="str">
        <f>A18</f>
        <v>Sprinker System  (3 towers) </v>
      </c>
      <c r="B30" s="27">
        <f>+E18</f>
        <v>33782</v>
      </c>
      <c r="C30" s="86">
        <v>0</v>
      </c>
      <c r="D30" s="87">
        <v>20</v>
      </c>
      <c r="E30" s="19">
        <f>(B30-C30)/D30</f>
        <v>1689.1</v>
      </c>
      <c r="F30" s="19">
        <f>((B30+C30)/2)*$F$27</f>
        <v>1435.7350000000001</v>
      </c>
      <c r="G30" s="19">
        <f>((B30+C30)/2)*$G$27</f>
        <v>236.47400000000002</v>
      </c>
      <c r="H30" s="18">
        <f>SUM(E30:G30)</f>
        <v>3361.309</v>
      </c>
      <c r="I30" s="66">
        <f t="shared" si="0"/>
        <v>106.70822222222223</v>
      </c>
      <c r="L30" s="1"/>
    </row>
    <row r="31" spans="1:12" ht="15.75">
      <c r="A31" s="26" t="str">
        <f>A19</f>
        <v>Pump motor, 20 HP </v>
      </c>
      <c r="B31" s="27">
        <f>+E19</f>
        <v>6500</v>
      </c>
      <c r="C31" s="86">
        <v>0</v>
      </c>
      <c r="D31" s="87">
        <v>20</v>
      </c>
      <c r="E31" s="19">
        <f>(B31-C31)/D31</f>
        <v>325</v>
      </c>
      <c r="F31" s="19">
        <f>((B31+C31)/2)*$F$27</f>
        <v>276.25</v>
      </c>
      <c r="G31" s="19">
        <f>((B31+C31)/2)*$G$27</f>
        <v>45.5</v>
      </c>
      <c r="H31" s="18">
        <f>SUM(E31:G31)</f>
        <v>646.75</v>
      </c>
      <c r="I31" s="66">
        <f t="shared" si="0"/>
        <v>20.53174603174603</v>
      </c>
      <c r="L31" s="1"/>
    </row>
    <row r="32" spans="1:12" ht="15.75">
      <c r="A32" s="26" t="str">
        <f>A20</f>
        <v>Well</v>
      </c>
      <c r="B32" s="27">
        <f>+E20</f>
        <v>17500</v>
      </c>
      <c r="C32" s="86">
        <v>0</v>
      </c>
      <c r="D32" s="87">
        <v>20</v>
      </c>
      <c r="E32" s="19">
        <f>(B32-C32)/D32</f>
        <v>875</v>
      </c>
      <c r="F32" s="19">
        <f>((B32+C32)/2)*$F$27</f>
        <v>743.75</v>
      </c>
      <c r="G32" s="19">
        <f>((B32+C32)/2)*$G$27</f>
        <v>122.5</v>
      </c>
      <c r="H32" s="18">
        <f>SUM(E32:G32)</f>
        <v>1741.25</v>
      </c>
      <c r="I32" s="66">
        <f t="shared" si="0"/>
        <v>55.27777777777778</v>
      </c>
      <c r="L32" s="1"/>
    </row>
    <row r="33" spans="1:9" ht="9" customHeight="1">
      <c r="A33" s="20"/>
      <c r="B33" s="18"/>
      <c r="C33" s="19"/>
      <c r="D33" s="21"/>
      <c r="E33" s="19"/>
      <c r="F33" s="28"/>
      <c r="G33" s="28"/>
      <c r="H33" s="67"/>
      <c r="I33" s="66"/>
    </row>
    <row r="34" spans="1:9" ht="16.5" customHeight="1">
      <c r="A34" s="12" t="s">
        <v>1</v>
      </c>
      <c r="B34" s="15">
        <f>SUM(B28:B32)</f>
        <v>63280</v>
      </c>
      <c r="C34" s="13"/>
      <c r="D34" s="21"/>
      <c r="E34" s="13">
        <f>SUM(E28:E32)</f>
        <v>3264</v>
      </c>
      <c r="F34" s="29">
        <f>SUM(F28:F32)</f>
        <v>2689.4</v>
      </c>
      <c r="G34" s="29">
        <f>SUM(G28:G32)</f>
        <v>442.96000000000004</v>
      </c>
      <c r="H34" s="15">
        <f>SUM(H28:H32)</f>
        <v>6396.360000000001</v>
      </c>
      <c r="I34" s="68">
        <f t="shared" si="0"/>
        <v>203.05904761904765</v>
      </c>
    </row>
    <row r="35" spans="1:9" ht="9" customHeight="1">
      <c r="A35" s="12"/>
      <c r="B35" s="37"/>
      <c r="C35" s="21"/>
      <c r="D35" s="38"/>
      <c r="E35" s="39"/>
      <c r="F35" s="40"/>
      <c r="G35" s="39"/>
      <c r="H35" s="21"/>
      <c r="I35" s="35"/>
    </row>
    <row r="36" spans="1:9" ht="18.75" customHeight="1">
      <c r="A36" s="41" t="s">
        <v>60</v>
      </c>
      <c r="B36" s="42"/>
      <c r="C36" s="33"/>
      <c r="D36" s="43"/>
      <c r="E36" s="44"/>
      <c r="F36" s="45"/>
      <c r="G36" s="44"/>
      <c r="H36" s="33"/>
      <c r="I36" s="34"/>
    </row>
    <row r="37" spans="1:9" ht="16.5" customHeight="1">
      <c r="A37" s="25" t="s">
        <v>8</v>
      </c>
      <c r="B37" s="21"/>
      <c r="C37" s="21"/>
      <c r="D37" s="21"/>
      <c r="E37" s="21"/>
      <c r="F37" s="21"/>
      <c r="G37" s="21"/>
      <c r="H37" s="21"/>
      <c r="I37" s="35"/>
    </row>
    <row r="38" spans="1:9" ht="16.5" customHeight="1">
      <c r="A38" s="25" t="s">
        <v>22</v>
      </c>
      <c r="B38" s="46" t="s">
        <v>34</v>
      </c>
      <c r="C38" s="46" t="s">
        <v>37</v>
      </c>
      <c r="D38" s="47" t="s">
        <v>39</v>
      </c>
      <c r="E38" s="46" t="s">
        <v>36</v>
      </c>
      <c r="F38" s="46" t="s">
        <v>40</v>
      </c>
      <c r="G38" s="46" t="s">
        <v>2</v>
      </c>
      <c r="H38" s="17" t="s">
        <v>2</v>
      </c>
      <c r="I38" s="35"/>
    </row>
    <row r="39" spans="1:9" ht="18">
      <c r="A39" s="25"/>
      <c r="B39" s="46" t="s">
        <v>35</v>
      </c>
      <c r="C39" s="46" t="s">
        <v>38</v>
      </c>
      <c r="D39" s="47" t="s">
        <v>57</v>
      </c>
      <c r="E39" s="46" t="s">
        <v>48</v>
      </c>
      <c r="F39" s="46" t="s">
        <v>64</v>
      </c>
      <c r="G39" s="46"/>
      <c r="H39" s="17" t="s">
        <v>0</v>
      </c>
      <c r="I39" s="35"/>
    </row>
    <row r="40" spans="1:9" ht="15.75">
      <c r="A40" s="83" t="s">
        <v>47</v>
      </c>
      <c r="B40" s="48">
        <f>C13</f>
        <v>40.6</v>
      </c>
      <c r="C40" s="93">
        <v>20</v>
      </c>
      <c r="D40" s="94">
        <v>0.7457</v>
      </c>
      <c r="E40" s="95">
        <v>0.085</v>
      </c>
      <c r="F40" s="96">
        <v>5</v>
      </c>
      <c r="G40" s="69">
        <f>+(B40*C40*D40*E40*F40)</f>
        <v>257.34107000000006</v>
      </c>
      <c r="H40" s="49">
        <f>+G40/$C$12</f>
        <v>8.16955777777778</v>
      </c>
      <c r="I40" s="35"/>
    </row>
    <row r="41" spans="1:9" ht="16.5" customHeight="1">
      <c r="A41" s="25" t="s">
        <v>21</v>
      </c>
      <c r="B41" s="17" t="s">
        <v>24</v>
      </c>
      <c r="C41" s="17" t="s">
        <v>23</v>
      </c>
      <c r="D41" s="50"/>
      <c r="E41" s="50"/>
      <c r="F41" s="50"/>
      <c r="G41" s="51"/>
      <c r="H41" s="21"/>
      <c r="I41" s="35"/>
    </row>
    <row r="42" spans="1:9" ht="16.5" customHeight="1">
      <c r="A42" s="109" t="str">
        <f>A16</f>
        <v>Power service</v>
      </c>
      <c r="B42" s="110">
        <f>E16</f>
        <v>2000</v>
      </c>
      <c r="C42" s="92">
        <v>0</v>
      </c>
      <c r="D42" s="50"/>
      <c r="E42" s="50"/>
      <c r="F42" s="50"/>
      <c r="G42" s="18">
        <f>B42*C42</f>
        <v>0</v>
      </c>
      <c r="H42" s="49">
        <f>+G42/$C$12</f>
        <v>0</v>
      </c>
      <c r="I42" s="35"/>
    </row>
    <row r="43" spans="1:9" ht="15.75">
      <c r="A43" s="109" t="str">
        <f>A17</f>
        <v>6"PVC pipe and fittings</v>
      </c>
      <c r="B43" s="110">
        <f>E17</f>
        <v>3498</v>
      </c>
      <c r="C43" s="92">
        <v>0</v>
      </c>
      <c r="D43" s="52"/>
      <c r="E43" s="52"/>
      <c r="F43" s="52"/>
      <c r="G43" s="18">
        <f>B43*C43</f>
        <v>0</v>
      </c>
      <c r="H43" s="49">
        <f>+G43/$C$12</f>
        <v>0</v>
      </c>
      <c r="I43" s="35"/>
    </row>
    <row r="44" spans="1:9" ht="15.75">
      <c r="A44" s="109" t="str">
        <f>A18</f>
        <v>Sprinker System  (3 towers) </v>
      </c>
      <c r="B44" s="110">
        <f>E18</f>
        <v>33782</v>
      </c>
      <c r="C44" s="92">
        <v>0.005</v>
      </c>
      <c r="D44" s="52"/>
      <c r="E44" s="52"/>
      <c r="F44" s="52"/>
      <c r="G44" s="18">
        <f>B44*C44</f>
        <v>168.91</v>
      </c>
      <c r="H44" s="49">
        <f>+G44/$C$12</f>
        <v>5.362222222222222</v>
      </c>
      <c r="I44" s="35"/>
    </row>
    <row r="45" spans="1:9" ht="15.75">
      <c r="A45" s="109" t="str">
        <f>A19</f>
        <v>Pump motor, 20 HP </v>
      </c>
      <c r="B45" s="110">
        <f>E19</f>
        <v>6500</v>
      </c>
      <c r="C45" s="92">
        <v>0.02</v>
      </c>
      <c r="D45" s="52"/>
      <c r="E45" s="52"/>
      <c r="F45" s="52"/>
      <c r="G45" s="18">
        <f>B45*C45</f>
        <v>130</v>
      </c>
      <c r="H45" s="49">
        <f>+G45/$C$12</f>
        <v>4.126984126984127</v>
      </c>
      <c r="I45" s="35"/>
    </row>
    <row r="46" spans="1:9" ht="15.75">
      <c r="A46" s="109" t="str">
        <f>A20</f>
        <v>Well</v>
      </c>
      <c r="B46" s="110">
        <f>E20</f>
        <v>17500</v>
      </c>
      <c r="C46" s="92">
        <v>0</v>
      </c>
      <c r="D46" s="52"/>
      <c r="E46" s="52"/>
      <c r="F46" s="52"/>
      <c r="G46" s="18">
        <f>B46*C46</f>
        <v>0</v>
      </c>
      <c r="H46" s="49">
        <f>+G46/$C$12</f>
        <v>0</v>
      </c>
      <c r="I46" s="35"/>
    </row>
    <row r="47" spans="1:9" ht="16.5" customHeight="1">
      <c r="A47" s="25" t="s">
        <v>3</v>
      </c>
      <c r="B47" s="53" t="s">
        <v>4</v>
      </c>
      <c r="C47" s="54" t="s">
        <v>25</v>
      </c>
      <c r="D47" s="21"/>
      <c r="E47" s="21"/>
      <c r="F47" s="21"/>
      <c r="G47" s="18"/>
      <c r="H47" s="21"/>
      <c r="I47" s="35"/>
    </row>
    <row r="48" spans="1:9" ht="15.75">
      <c r="A48" s="83" t="s">
        <v>3</v>
      </c>
      <c r="B48" s="87">
        <v>1.5</v>
      </c>
      <c r="C48" s="86">
        <v>9.03</v>
      </c>
      <c r="D48" s="52"/>
      <c r="E48" s="52"/>
      <c r="F48" s="52"/>
      <c r="G48" s="18">
        <f>B48*C48</f>
        <v>13.544999999999998</v>
      </c>
      <c r="H48" s="49">
        <f>+G48/$C$12</f>
        <v>0.42999999999999994</v>
      </c>
      <c r="I48" s="35"/>
    </row>
    <row r="49" spans="1:9" ht="15.75">
      <c r="A49" s="20"/>
      <c r="B49" s="21"/>
      <c r="C49" s="21"/>
      <c r="D49" s="21"/>
      <c r="E49" s="21"/>
      <c r="F49" s="21"/>
      <c r="G49" s="18"/>
      <c r="H49" s="21"/>
      <c r="I49" s="35"/>
    </row>
    <row r="50" spans="1:9" ht="15.75">
      <c r="A50" s="12" t="s">
        <v>41</v>
      </c>
      <c r="B50" s="21"/>
      <c r="C50" s="21"/>
      <c r="D50" s="21"/>
      <c r="E50" s="21"/>
      <c r="F50" s="21"/>
      <c r="G50" s="15">
        <f>SUM(G40:G48)</f>
        <v>569.79607</v>
      </c>
      <c r="H50" s="13">
        <f>SUM(H40:H48)</f>
        <v>18.088764126984128</v>
      </c>
      <c r="I50" s="35"/>
    </row>
    <row r="51" spans="1:9" ht="9" customHeight="1">
      <c r="A51" s="12"/>
      <c r="B51" s="21"/>
      <c r="C51" s="21"/>
      <c r="D51" s="21"/>
      <c r="E51" s="21"/>
      <c r="F51" s="21"/>
      <c r="G51" s="14"/>
      <c r="H51" s="13"/>
      <c r="I51" s="35"/>
    </row>
    <row r="52" spans="1:9" ht="18.75" customHeight="1">
      <c r="A52" s="41" t="s">
        <v>68</v>
      </c>
      <c r="B52" s="33"/>
      <c r="C52" s="33"/>
      <c r="D52" s="33"/>
      <c r="E52" s="33"/>
      <c r="F52" s="33"/>
      <c r="G52" s="60"/>
      <c r="H52" s="61"/>
      <c r="I52" s="34"/>
    </row>
    <row r="53" spans="1:9" ht="16.5" customHeight="1">
      <c r="A53" s="56"/>
      <c r="B53" s="55"/>
      <c r="C53" s="55"/>
      <c r="D53" s="55"/>
      <c r="E53" s="55"/>
      <c r="F53" s="55"/>
      <c r="G53" s="59" t="s">
        <v>2</v>
      </c>
      <c r="H53" s="58" t="s">
        <v>0</v>
      </c>
      <c r="I53" s="35"/>
    </row>
    <row r="54" spans="1:9" ht="18.75" customHeight="1">
      <c r="A54" s="56" t="s">
        <v>31</v>
      </c>
      <c r="B54" s="55"/>
      <c r="C54" s="55"/>
      <c r="D54" s="55"/>
      <c r="E54" s="55"/>
      <c r="F54" s="55"/>
      <c r="G54" s="57">
        <f>H34+G50</f>
        <v>6966.156070000001</v>
      </c>
      <c r="H54" s="58">
        <f>I34+H50</f>
        <v>221.14781174603178</v>
      </c>
      <c r="I54" s="35"/>
    </row>
    <row r="55" spans="1:9" ht="9" customHeight="1">
      <c r="A55" s="5"/>
      <c r="B55" s="3"/>
      <c r="C55" s="3"/>
      <c r="D55" s="3"/>
      <c r="E55" s="3"/>
      <c r="F55" s="3"/>
      <c r="G55" s="3"/>
      <c r="H55" s="3"/>
      <c r="I55" s="4"/>
    </row>
    <row r="56" spans="1:256" s="3" customFormat="1" ht="21" customHeight="1">
      <c r="A56" s="101" t="s">
        <v>65</v>
      </c>
      <c r="B56" s="106"/>
      <c r="C56" s="106"/>
      <c r="D56" s="106"/>
      <c r="E56" s="106"/>
      <c r="F56" s="106"/>
      <c r="G56" s="106"/>
      <c r="H56" s="106"/>
      <c r="I56" s="107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05"/>
      <c r="IS56" s="105"/>
      <c r="IT56" s="105"/>
      <c r="IU56" s="105"/>
      <c r="IV56" s="105"/>
    </row>
    <row r="57" spans="1:256" s="3" customFormat="1" ht="17.25" customHeight="1">
      <c r="A57" s="102" t="s">
        <v>66</v>
      </c>
      <c r="B57" s="105"/>
      <c r="C57" s="105"/>
      <c r="D57" s="105"/>
      <c r="E57" s="105"/>
      <c r="F57" s="105"/>
      <c r="G57" s="105"/>
      <c r="H57" s="105"/>
      <c r="I57" s="108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pans="1:9" ht="16.5" customHeight="1">
      <c r="A58" s="103" t="s">
        <v>67</v>
      </c>
      <c r="B58" s="3"/>
      <c r="C58" s="3"/>
      <c r="D58" s="3"/>
      <c r="E58" s="10"/>
      <c r="F58" s="3"/>
      <c r="G58" s="104"/>
      <c r="H58" s="10"/>
      <c r="I58" s="4"/>
    </row>
    <row r="59" spans="1:9" ht="9.75" customHeight="1">
      <c r="A59" s="12"/>
      <c r="B59" s="3"/>
      <c r="C59" s="3"/>
      <c r="D59" s="3"/>
      <c r="E59" s="3"/>
      <c r="F59" s="3"/>
      <c r="G59" s="62"/>
      <c r="H59" s="10"/>
      <c r="I59" s="4"/>
    </row>
    <row r="60" spans="1:9" ht="15.75">
      <c r="A60" s="20" t="s">
        <v>42</v>
      </c>
      <c r="B60" s="3"/>
      <c r="C60" s="3"/>
      <c r="D60" s="3"/>
      <c r="E60" s="3"/>
      <c r="F60" s="3"/>
      <c r="G60" s="3"/>
      <c r="H60" s="70"/>
      <c r="I60" s="4"/>
    </row>
    <row r="61" spans="1:9" ht="15.75">
      <c r="A61" s="20" t="s">
        <v>29</v>
      </c>
      <c r="B61" s="3"/>
      <c r="C61" s="3"/>
      <c r="D61" s="3"/>
      <c r="E61" s="3"/>
      <c r="F61" s="3"/>
      <c r="G61" s="3"/>
      <c r="H61" s="3"/>
      <c r="I61" s="4"/>
    </row>
    <row r="62" spans="1:9" ht="15.75">
      <c r="A62" s="20" t="s">
        <v>30</v>
      </c>
      <c r="B62" s="3"/>
      <c r="C62" s="3"/>
      <c r="D62" s="3"/>
      <c r="E62" s="3"/>
      <c r="F62" s="3"/>
      <c r="G62" s="3"/>
      <c r="H62" s="3"/>
      <c r="I62" s="4"/>
    </row>
    <row r="63" spans="1:9" ht="9.75" customHeight="1">
      <c r="A63" s="20"/>
      <c r="B63" s="3"/>
      <c r="C63" s="3"/>
      <c r="D63" s="3"/>
      <c r="E63" s="3"/>
      <c r="F63" s="3"/>
      <c r="G63" s="3"/>
      <c r="H63" s="3"/>
      <c r="I63" s="4"/>
    </row>
    <row r="64" spans="1:9" ht="15.75">
      <c r="A64" s="20" t="s">
        <v>58</v>
      </c>
      <c r="B64" s="3"/>
      <c r="C64" s="3"/>
      <c r="D64" s="3"/>
      <c r="E64" s="3"/>
      <c r="F64" s="3"/>
      <c r="G64" s="3"/>
      <c r="H64" s="3"/>
      <c r="I64" s="4"/>
    </row>
    <row r="65" spans="1:9" ht="10.5" customHeight="1">
      <c r="A65" s="71"/>
      <c r="B65" s="72"/>
      <c r="C65" s="72"/>
      <c r="D65" s="72"/>
      <c r="E65" s="72"/>
      <c r="F65" s="72"/>
      <c r="G65" s="72"/>
      <c r="H65" s="72"/>
      <c r="I65" s="73"/>
    </row>
  </sheetData>
  <sheetProtection sheet="1" selectLockedCells="1"/>
  <printOptions gridLines="1" horizontalCentered="1" verticalCentered="1"/>
  <pageMargins left="0.45" right="0.45" top="0.75" bottom="0.75" header="0.3" footer="0.3"/>
  <pageSetup blackAndWhite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mdavent</dc:creator>
  <cp:keywords/>
  <dc:description/>
  <cp:lastModifiedBy>Geoff Benson</cp:lastModifiedBy>
  <cp:lastPrinted>2007-11-06T16:50:16Z</cp:lastPrinted>
  <dcterms:created xsi:type="dcterms:W3CDTF">2007-08-14T13:03:43Z</dcterms:created>
  <dcterms:modified xsi:type="dcterms:W3CDTF">2007-11-06T17:40:08Z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-1419403989</vt:i4>
  </property>
  <property fmtid="{D5CDD505-2E9C-101B-9397-08002B2CF9AE}" pid="3" name="_EmailSubject">
    <vt:lpwstr>Solid Set irrigation budget</vt:lpwstr>
  </property>
  <property fmtid="{D5CDD505-2E9C-101B-9397-08002B2CF9AE}" pid="4" name="_AuthorEmail">
    <vt:lpwstr>Garry_Grabow@ncsu.edu</vt:lpwstr>
  </property>
  <property fmtid="{D5CDD505-2E9C-101B-9397-08002B2CF9AE}" pid="5" name="_AuthorEmailDisplayName">
    <vt:lpwstr>Garry Grabow</vt:lpwstr>
  </property>
  <property fmtid="{D5CDD505-2E9C-101B-9397-08002B2CF9AE}" pid="6" name="_ReviewingToolsShownOnce">
    <vt:lpwstr/>
  </property>
</Properties>
</file>