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490" windowHeight="8490" activeTab="0"/>
  </bookViews>
  <sheets>
    <sheet name="FeedCosts" sheetId="1" r:id="rId1"/>
  </sheets>
  <definedNames>
    <definedName name="_xlnm.Print_Area" localSheetId="0">'FeedCosts'!$A$1:$Z$54</definedName>
  </definedNames>
  <calcPr fullCalcOnLoad="1"/>
</workbook>
</file>

<file path=xl/sharedStrings.xml><?xml version="1.0" encoding="utf-8"?>
<sst xmlns="http://schemas.openxmlformats.org/spreadsheetml/2006/main" count="56" uniqueCount="54">
  <si>
    <t>Average weight</t>
  </si>
  <si>
    <t>Pasture cost</t>
  </si>
  <si>
    <t>Hay cost</t>
  </si>
  <si>
    <t>Corn Silage cost</t>
  </si>
  <si>
    <t>Waste, %</t>
  </si>
  <si>
    <t>Hay, tons offered</t>
  </si>
  <si>
    <t>6 mo. To Breeding--Slow Track</t>
  </si>
  <si>
    <t>6 mo. To Breeding--Med. Track</t>
  </si>
  <si>
    <t>6 mo. To Breeding--Fast Track</t>
  </si>
  <si>
    <t>Daily Ration Requirements:</t>
  </si>
  <si>
    <t>Pasture, lb. as fed</t>
  </si>
  <si>
    <t>Hay, lb. as fed</t>
  </si>
  <si>
    <t>Corn Silage, lb. as fed</t>
  </si>
  <si>
    <t>Feed Cost for Period:</t>
  </si>
  <si>
    <t>Concentrate, lb.as fed</t>
  </si>
  <si>
    <t>-- % CP of conc.</t>
  </si>
  <si>
    <t>--% TDN of conc.</t>
  </si>
  <si>
    <t>Pasture, tons eaten</t>
  </si>
  <si>
    <t>Pasture Price/ton eaten</t>
  </si>
  <si>
    <t>Hay, tons eaten</t>
  </si>
  <si>
    <t>Hay Price/ton offered</t>
  </si>
  <si>
    <t>Corn Silage, tons eaten</t>
  </si>
  <si>
    <t>Corn Silage Price/ton</t>
  </si>
  <si>
    <t>Concentrate, tons eaten</t>
  </si>
  <si>
    <t>Conc., tons offered</t>
  </si>
  <si>
    <t>Concentrate Price/ton</t>
  </si>
  <si>
    <t>Concentrate cost</t>
  </si>
  <si>
    <t>Feed Cost for Period</t>
  </si>
  <si>
    <t>Feed cost per lb. of gain</t>
  </si>
  <si>
    <t>Corn Silage, tons offered</t>
  </si>
  <si>
    <t>Starting weight, lb./head</t>
  </si>
  <si>
    <t>Ending weight, lb./head</t>
  </si>
  <si>
    <t>Average Daily Gain, lb.</t>
  </si>
  <si>
    <t>Days in feeding period</t>
  </si>
  <si>
    <r>
      <t>Breeding to Close-Up</t>
    </r>
    <r>
      <rPr>
        <b/>
        <vertAlign val="superscript"/>
        <sz val="10"/>
        <rFont val="Arial"/>
        <family val="2"/>
      </rPr>
      <t>2</t>
    </r>
  </si>
  <si>
    <r>
      <t>1</t>
    </r>
    <r>
      <rPr>
        <sz val="10"/>
        <rFont val="Arial"/>
        <family val="0"/>
      </rPr>
      <t>Concentrate cost does not include transition feeding of a calf starter ration.</t>
    </r>
  </si>
  <si>
    <r>
      <t>Weaning to 6 months.</t>
    </r>
    <r>
      <rPr>
        <b/>
        <vertAlign val="superscript"/>
        <sz val="10"/>
        <rFont val="Arial"/>
        <family val="2"/>
      </rPr>
      <t>1</t>
    </r>
  </si>
  <si>
    <t>Feed Cost per Day</t>
  </si>
  <si>
    <r>
      <t>2</t>
    </r>
    <r>
      <rPr>
        <sz val="10"/>
        <rFont val="Arial"/>
        <family val="0"/>
      </rPr>
      <t>Feeding program for this growth stage ends 3 weeks before calving.  The cost of the transition ration is not included.</t>
    </r>
  </si>
  <si>
    <t>E:/Spreadsheets/DyHeiferRations05</t>
  </si>
  <si>
    <t>Spreadsheet developed by Geoff Benson, ARE, NCSU. (919) 515-5184. geoff_benson@ncsu.edu</t>
  </si>
  <si>
    <t xml:space="preserve">have flexibility in the "6-month to Breeding" growth stage, depending on the date of birth of the calf and the desired time of year for that heifer to enter the herd.  The expected lifetime profitability of a </t>
  </si>
  <si>
    <t xml:space="preserve">heifer depends partly on heifer raising costs and partly on the time of year she first calves and the effectiveness of the re-breeding program.  For example, in many parts of the country, summer heat </t>
  </si>
  <si>
    <t xml:space="preserve">NCSU forage budgets and include operating costs, fixed costs and labor charges.  The costs of feeding out hay and managing pasture are included in the heifer budgets.  Concentrate costs are ingredient </t>
  </si>
  <si>
    <t xml:space="preserve">costs only and the costs of formulating and feeding the ration are included in the heifer budgets.  </t>
  </si>
  <si>
    <t xml:space="preserve">and forage types.  The "Weaning to six-month" stage and the "Breeding to Close-up" stage rations are based on recommended growth rates for heifers at that stage of their development.  Heifer raisers </t>
  </si>
  <si>
    <t xml:space="preserve">reduces milk production and re-breeding rates and it may be desirable to speed up or slow down heifer growth rates to avoid these problems.  Pasture and hay costs are production costs based on the </t>
  </si>
  <si>
    <t>Item</t>
  </si>
  <si>
    <t xml:space="preserve">This spreadsheet includes examples, including the rations used in the NCSU large breed dairy heifer enterprise budgets and others.  Each column shows rations and ration costs for various stages of growth </t>
  </si>
  <si>
    <t>Users can enter their own feed information and see the effect on feed costs.  Enter data in the yellow highlighted cells.  Information in the other cells is calculated from the information you enter.</t>
  </si>
  <si>
    <t xml:space="preserve">CAUTION: The users must assume all responsibility when reformulating the diets and entering his or her own feed information in this spreadsheet. When formulating diets, the user should work with a qualified </t>
  </si>
  <si>
    <t xml:space="preserve">nutritionist to ensure that dietary requirements for the desired animal performance targets are met.  Feed costs for one growth stage should be evaluated from the perspective of the entire raising period, </t>
  </si>
  <si>
    <t xml:space="preserve">including the nutrition required to produce the desired rate of growth and body condition in the springing heifer.  Also, the user should bear in mind the economics of heifer raising includes more than feed costs. </t>
  </si>
  <si>
    <t>Last Modified 11/28/05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</si>
</sst>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00"/>
    <numFmt numFmtId="167" formatCode="&quot;$&quot;#,##0.000"/>
  </numFmts>
  <fonts count="7">
    <font>
      <sz val="10"/>
      <name val="Arial"/>
      <family val="0"/>
    </font>
    <font>
      <b/>
      <sz val="10"/>
      <name val="Arial"/>
      <family val="2"/>
    </font>
    <font>
      <b/>
      <vertAlign val="superscript"/>
      <sz val="10"/>
      <name val="Arial"/>
      <family val="2"/>
    </font>
    <font>
      <vertAlign val="superscript"/>
      <sz val="10"/>
      <name val="Arial"/>
      <family val="2"/>
    </font>
    <font>
      <sz val="11"/>
      <name val="Arial"/>
      <family val="0"/>
    </font>
    <font>
      <u val="single"/>
      <sz val="7.5"/>
      <color indexed="12"/>
      <name val="Arial"/>
      <family val="0"/>
    </font>
    <font>
      <u val="single"/>
      <sz val="7.5"/>
      <color indexed="36"/>
      <name val="Arial"/>
      <family val="0"/>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13">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ouble"/>
    </border>
    <border>
      <left>
        <color indexed="63"/>
      </left>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0" fillId="0" borderId="0" xfId="0" applyFont="1" applyAlignment="1">
      <alignment/>
    </xf>
    <xf numFmtId="9" fontId="0" fillId="0" borderId="0" xfId="21" applyFont="1" applyAlignment="1">
      <alignment/>
    </xf>
    <xf numFmtId="2" fontId="0" fillId="0" borderId="0" xfId="0" applyNumberFormat="1" applyFont="1" applyAlignment="1">
      <alignment/>
    </xf>
    <xf numFmtId="0" fontId="0" fillId="0" borderId="0" xfId="0" applyAlignment="1">
      <alignment horizontal="left"/>
    </xf>
    <xf numFmtId="0" fontId="3" fillId="0" borderId="0" xfId="0" applyFont="1" applyAlignment="1">
      <alignment horizontal="left"/>
    </xf>
    <xf numFmtId="0" fontId="0" fillId="0" borderId="0" xfId="0" applyFill="1" applyAlignment="1">
      <alignment/>
    </xf>
    <xf numFmtId="0" fontId="0" fillId="0" borderId="0" xfId="0" applyFont="1" applyFill="1" applyAlignment="1">
      <alignment/>
    </xf>
    <xf numFmtId="0" fontId="0" fillId="0" borderId="1" xfId="0" applyFont="1" applyBorder="1" applyAlignment="1">
      <alignment horizontal="left"/>
    </xf>
    <xf numFmtId="9" fontId="0" fillId="0" borderId="1" xfId="21" applyFont="1" applyBorder="1" applyAlignment="1" quotePrefix="1">
      <alignment horizontal="left"/>
    </xf>
    <xf numFmtId="2" fontId="0" fillId="0" borderId="1" xfId="0" applyNumberFormat="1" applyFont="1" applyBorder="1" applyAlignment="1">
      <alignment horizontal="left"/>
    </xf>
    <xf numFmtId="0" fontId="0" fillId="0" borderId="0" xfId="0" applyFont="1" applyFill="1" applyAlignment="1">
      <alignment horizontal="center"/>
    </xf>
    <xf numFmtId="0" fontId="0" fillId="0" borderId="2" xfId="0" applyFont="1" applyBorder="1" applyAlignment="1">
      <alignment horizontal="left"/>
    </xf>
    <xf numFmtId="9" fontId="0" fillId="0" borderId="2" xfId="21" applyFont="1" applyBorder="1" applyAlignment="1" quotePrefix="1">
      <alignment horizontal="left"/>
    </xf>
    <xf numFmtId="0" fontId="0" fillId="0" borderId="3" xfId="0" applyBorder="1" applyAlignment="1">
      <alignment horizontal="left"/>
    </xf>
    <xf numFmtId="0" fontId="0" fillId="0" borderId="0" xfId="0" applyFont="1" applyBorder="1" applyAlignment="1">
      <alignment/>
    </xf>
    <xf numFmtId="9" fontId="0" fillId="0" borderId="0" xfId="21" applyFont="1" applyFill="1" applyAlignment="1">
      <alignment/>
    </xf>
    <xf numFmtId="2" fontId="0" fillId="0" borderId="0" xfId="0" applyNumberFormat="1" applyFont="1" applyFill="1" applyAlignment="1">
      <alignment/>
    </xf>
    <xf numFmtId="0" fontId="0" fillId="0" borderId="0" xfId="0" applyFont="1" applyFill="1" applyBorder="1" applyAlignment="1">
      <alignment/>
    </xf>
    <xf numFmtId="165" fontId="0" fillId="2" borderId="0" xfId="0" applyNumberFormat="1" applyFont="1" applyFill="1" applyAlignment="1" applyProtection="1">
      <alignment horizontal="center"/>
      <protection locked="0"/>
    </xf>
    <xf numFmtId="0" fontId="0" fillId="2" borderId="0" xfId="0" applyFont="1" applyFill="1" applyAlignment="1" applyProtection="1">
      <alignment horizontal="center"/>
      <protection locked="0"/>
    </xf>
    <xf numFmtId="9" fontId="0" fillId="2" borderId="0" xfId="21" applyFont="1" applyFill="1" applyAlignment="1" applyProtection="1">
      <alignment horizontal="center"/>
      <protection locked="0"/>
    </xf>
    <xf numFmtId="9" fontId="0" fillId="2" borderId="4" xfId="21"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3" fontId="0" fillId="2" borderId="6" xfId="0" applyNumberFormat="1"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9" fontId="0" fillId="2" borderId="6" xfId="21" applyFont="1" applyFill="1" applyBorder="1" applyAlignment="1" applyProtection="1">
      <alignment horizontal="center"/>
      <protection locked="0"/>
    </xf>
    <xf numFmtId="9" fontId="0" fillId="2" borderId="7" xfId="21" applyFont="1" applyFill="1" applyBorder="1" applyAlignment="1" applyProtection="1">
      <alignment horizontal="center"/>
      <protection locked="0"/>
    </xf>
    <xf numFmtId="0" fontId="0" fillId="0" borderId="6" xfId="0" applyFont="1" applyFill="1" applyBorder="1" applyAlignment="1">
      <alignment horizontal="center"/>
    </xf>
    <xf numFmtId="2" fontId="0" fillId="0" borderId="0" xfId="0" applyNumberFormat="1" applyFont="1" applyAlignment="1">
      <alignment horizontal="center"/>
    </xf>
    <xf numFmtId="2" fontId="0" fillId="0" borderId="6" xfId="0" applyNumberFormat="1" applyFont="1" applyBorder="1" applyAlignment="1">
      <alignment horizontal="center"/>
    </xf>
    <xf numFmtId="166" fontId="0" fillId="2" borderId="0" xfId="0" applyNumberFormat="1" applyFont="1" applyFill="1" applyAlignment="1" applyProtection="1">
      <alignment horizontal="center"/>
      <protection locked="0"/>
    </xf>
    <xf numFmtId="166" fontId="0" fillId="2" borderId="6" xfId="0" applyNumberFormat="1" applyFont="1" applyFill="1" applyBorder="1" applyAlignment="1" applyProtection="1">
      <alignment horizontal="center"/>
      <protection locked="0"/>
    </xf>
    <xf numFmtId="166" fontId="0" fillId="0" borderId="0" xfId="0" applyNumberFormat="1" applyFont="1" applyAlignment="1">
      <alignment horizontal="center"/>
    </xf>
    <xf numFmtId="166" fontId="0" fillId="0" borderId="6" xfId="0" applyNumberFormat="1" applyFont="1" applyBorder="1" applyAlignment="1">
      <alignment horizontal="center"/>
    </xf>
    <xf numFmtId="164" fontId="0" fillId="2" borderId="0" xfId="0" applyNumberFormat="1" applyFont="1" applyFill="1" applyAlignment="1" applyProtection="1">
      <alignment horizontal="center"/>
      <protection locked="0"/>
    </xf>
    <xf numFmtId="164" fontId="0" fillId="2" borderId="6" xfId="0" applyNumberFormat="1" applyFont="1" applyFill="1" applyBorder="1" applyAlignment="1" applyProtection="1">
      <alignment horizontal="center"/>
      <protection locked="0"/>
    </xf>
    <xf numFmtId="8" fontId="0" fillId="2" borderId="0" xfId="0" applyNumberFormat="1" applyFont="1" applyFill="1" applyAlignment="1" applyProtection="1">
      <alignment horizontal="center"/>
      <protection locked="0"/>
    </xf>
    <xf numFmtId="8" fontId="0" fillId="2" borderId="6" xfId="0" applyNumberFormat="1" applyFont="1" applyFill="1" applyBorder="1" applyAlignment="1" applyProtection="1">
      <alignment horizontal="center"/>
      <protection locked="0"/>
    </xf>
    <xf numFmtId="167" fontId="0" fillId="0" borderId="8" xfId="0" applyNumberFormat="1" applyBorder="1" applyAlignment="1">
      <alignment horizontal="center"/>
    </xf>
    <xf numFmtId="167" fontId="0" fillId="0" borderId="9" xfId="0" applyNumberFormat="1" applyBorder="1" applyAlignment="1">
      <alignment horizontal="center"/>
    </xf>
    <xf numFmtId="0" fontId="0" fillId="0" borderId="0" xfId="0" applyFill="1" applyAlignment="1">
      <alignment horizontal="left"/>
    </xf>
    <xf numFmtId="0" fontId="4" fillId="0" borderId="0" xfId="0" applyFont="1" applyAlignment="1">
      <alignment horizontal="left"/>
    </xf>
    <xf numFmtId="0" fontId="0" fillId="2" borderId="0" xfId="0" applyFont="1" applyFill="1" applyBorder="1" applyAlignment="1" applyProtection="1">
      <alignment horizontal="center"/>
      <protection locked="0"/>
    </xf>
    <xf numFmtId="3" fontId="0" fillId="2" borderId="0" xfId="0" applyNumberFormat="1" applyFont="1" applyFill="1" applyBorder="1" applyAlignment="1" applyProtection="1">
      <alignment horizontal="center"/>
      <protection locked="0"/>
    </xf>
    <xf numFmtId="165" fontId="0" fillId="2" borderId="0" xfId="0" applyNumberFormat="1" applyFont="1" applyFill="1" applyBorder="1" applyAlignment="1" applyProtection="1">
      <alignment horizontal="center"/>
      <protection locked="0"/>
    </xf>
    <xf numFmtId="2" fontId="0" fillId="2" borderId="0" xfId="0" applyNumberFormat="1" applyFont="1" applyFill="1" applyBorder="1" applyAlignment="1" applyProtection="1">
      <alignment horizontal="center"/>
      <protection locked="0"/>
    </xf>
    <xf numFmtId="9" fontId="0" fillId="2" borderId="0" xfId="21" applyFont="1" applyFill="1" applyBorder="1" applyAlignment="1" applyProtection="1">
      <alignment horizontal="center"/>
      <protection locked="0"/>
    </xf>
    <xf numFmtId="0" fontId="0" fillId="0" borderId="0" xfId="0" applyFont="1" applyFill="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164" fontId="0" fillId="2" borderId="0" xfId="0" applyNumberFormat="1" applyFont="1" applyFill="1" applyBorder="1" applyAlignment="1" applyProtection="1">
      <alignment horizontal="center"/>
      <protection locked="0"/>
    </xf>
    <xf numFmtId="166" fontId="0" fillId="2" borderId="0" xfId="0" applyNumberFormat="1" applyFont="1" applyFill="1" applyBorder="1" applyAlignment="1" applyProtection="1">
      <alignment horizontal="center"/>
      <protection locked="0"/>
    </xf>
    <xf numFmtId="8" fontId="0" fillId="2" borderId="0" xfId="0" applyNumberFormat="1" applyFont="1" applyFill="1" applyBorder="1" applyAlignment="1" applyProtection="1">
      <alignment horizontal="center"/>
      <protection locked="0"/>
    </xf>
    <xf numFmtId="0" fontId="0" fillId="0" borderId="0" xfId="0" applyFont="1" applyFill="1" applyAlignment="1" applyProtection="1">
      <alignment horizontal="center"/>
      <protection/>
    </xf>
    <xf numFmtId="3" fontId="0" fillId="0" borderId="0" xfId="0" applyNumberFormat="1" applyFont="1" applyFill="1" applyBorder="1" applyAlignment="1" applyProtection="1">
      <alignment horizontal="center"/>
      <protection/>
    </xf>
    <xf numFmtId="3" fontId="0" fillId="0" borderId="6" xfId="0" applyNumberFormat="1" applyFont="1" applyFill="1" applyBorder="1" applyAlignment="1" applyProtection="1">
      <alignment horizontal="center"/>
      <protection/>
    </xf>
    <xf numFmtId="2" fontId="0" fillId="0" borderId="4" xfId="0" applyNumberFormat="1" applyFont="1" applyFill="1" applyBorder="1" applyAlignment="1" applyProtection="1">
      <alignment horizontal="center"/>
      <protection/>
    </xf>
    <xf numFmtId="2" fontId="0" fillId="0" borderId="7" xfId="0" applyNumberFormat="1" applyFont="1" applyFill="1" applyBorder="1" applyAlignment="1" applyProtection="1">
      <alignment horizontal="center"/>
      <protection/>
    </xf>
    <xf numFmtId="0" fontId="0" fillId="0" borderId="0" xfId="0"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2" borderId="0" xfId="0" applyFill="1" applyAlignment="1">
      <alignment horizontal="center"/>
    </xf>
    <xf numFmtId="0" fontId="1" fillId="0" borderId="10" xfId="0" applyFont="1" applyBorder="1" applyAlignment="1">
      <alignment horizontal="left"/>
    </xf>
    <xf numFmtId="0" fontId="1" fillId="0" borderId="1" xfId="0" applyFont="1" applyFill="1" applyBorder="1" applyAlignment="1">
      <alignment horizontal="left"/>
    </xf>
    <xf numFmtId="0" fontId="0" fillId="3" borderId="11" xfId="0" applyFont="1" applyFill="1" applyBorder="1" applyAlignment="1">
      <alignment/>
    </xf>
    <xf numFmtId="0" fontId="0" fillId="3" borderId="0" xfId="0" applyFont="1" applyFill="1" applyBorder="1" applyAlignment="1">
      <alignment/>
    </xf>
    <xf numFmtId="0" fontId="0" fillId="3" borderId="4" xfId="0" applyFont="1" applyFill="1" applyBorder="1" applyAlignment="1">
      <alignment/>
    </xf>
    <xf numFmtId="9" fontId="0" fillId="3" borderId="0" xfId="21" applyFont="1" applyFill="1" applyBorder="1" applyAlignment="1">
      <alignment/>
    </xf>
    <xf numFmtId="9" fontId="0" fillId="3" borderId="4" xfId="21" applyFont="1" applyFill="1" applyBorder="1" applyAlignment="1">
      <alignment/>
    </xf>
    <xf numFmtId="2" fontId="0" fillId="3" borderId="0" xfId="0" applyNumberFormat="1" applyFont="1" applyFill="1" applyBorder="1" applyAlignment="1">
      <alignment/>
    </xf>
    <xf numFmtId="0" fontId="0" fillId="3" borderId="8" xfId="0" applyFill="1" applyBorder="1" applyAlignment="1">
      <alignment/>
    </xf>
    <xf numFmtId="0" fontId="0" fillId="3" borderId="11" xfId="0" applyFont="1" applyFill="1" applyBorder="1" applyAlignment="1">
      <alignment horizontal="center"/>
    </xf>
    <xf numFmtId="0" fontId="0" fillId="3" borderId="0" xfId="0" applyFont="1" applyFill="1" applyBorder="1" applyAlignment="1">
      <alignment horizontal="center"/>
    </xf>
    <xf numFmtId="0" fontId="0" fillId="3" borderId="0" xfId="0" applyFont="1" applyFill="1" applyBorder="1" applyAlignment="1" applyProtection="1">
      <alignment horizontal="center"/>
      <protection/>
    </xf>
    <xf numFmtId="2" fontId="0" fillId="3" borderId="4" xfId="0" applyNumberFormat="1" applyFont="1" applyFill="1" applyBorder="1" applyAlignment="1" applyProtection="1">
      <alignment horizontal="center"/>
      <protection/>
    </xf>
    <xf numFmtId="9" fontId="0" fillId="3" borderId="0" xfId="21" applyFont="1" applyFill="1" applyBorder="1" applyAlignment="1">
      <alignment horizontal="center"/>
    </xf>
    <xf numFmtId="9" fontId="0" fillId="3" borderId="4" xfId="21" applyFont="1" applyFill="1" applyBorder="1" applyAlignment="1">
      <alignment horizontal="center"/>
    </xf>
    <xf numFmtId="2" fontId="0" fillId="3" borderId="0" xfId="0" applyNumberFormat="1" applyFont="1" applyFill="1" applyBorder="1" applyAlignment="1">
      <alignment horizontal="center"/>
    </xf>
    <xf numFmtId="0" fontId="0" fillId="3" borderId="8" xfId="0" applyFill="1" applyBorder="1" applyAlignment="1">
      <alignment horizontal="center"/>
    </xf>
    <xf numFmtId="0" fontId="0" fillId="3" borderId="11" xfId="0" applyFont="1" applyFill="1" applyBorder="1" applyAlignment="1" applyProtection="1">
      <alignment horizontal="center"/>
      <protection/>
    </xf>
    <xf numFmtId="9" fontId="0" fillId="3" borderId="0" xfId="21" applyFont="1" applyFill="1" applyBorder="1" applyAlignment="1" applyProtection="1">
      <alignment horizontal="center"/>
      <protection/>
    </xf>
    <xf numFmtId="9" fontId="0" fillId="3" borderId="4" xfId="21" applyFont="1" applyFill="1" applyBorder="1" applyAlignment="1" applyProtection="1">
      <alignment horizontal="center"/>
      <protection/>
    </xf>
    <xf numFmtId="2" fontId="0" fillId="3" borderId="0" xfId="0" applyNumberFormat="1" applyFont="1" applyFill="1" applyBorder="1" applyAlignment="1" applyProtection="1">
      <alignment horizontal="center"/>
      <protection/>
    </xf>
    <xf numFmtId="0" fontId="0" fillId="3" borderId="8" xfId="0" applyFill="1" applyBorder="1" applyAlignment="1" applyProtection="1">
      <alignment horizontal="center"/>
      <protection/>
    </xf>
    <xf numFmtId="0" fontId="0" fillId="0" borderId="0" xfId="0" applyNumberFormat="1" applyAlignment="1">
      <alignment horizontal="left"/>
    </xf>
    <xf numFmtId="0" fontId="1" fillId="0" borderId="11" xfId="0" applyFont="1" applyBorder="1" applyAlignment="1">
      <alignment horizontal="center"/>
    </xf>
    <xf numFmtId="0" fontId="1" fillId="0" borderId="1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4"/>
  <sheetViews>
    <sheetView tabSelected="1" view="pageBreakPreview" zoomScale="70" zoomScaleNormal="65" zoomScaleSheetLayoutView="70" workbookViewId="0" topLeftCell="A1">
      <selection activeCell="C18" sqref="C18"/>
    </sheetView>
  </sheetViews>
  <sheetFormatPr defaultColWidth="9.140625" defaultRowHeight="12.75"/>
  <cols>
    <col min="1" max="1" width="22.7109375" style="4" customWidth="1"/>
    <col min="2" max="2" width="0.9921875" style="6" customWidth="1"/>
    <col min="3" max="4" width="7.7109375" style="59" customWidth="1"/>
    <col min="5" max="5" width="8.140625" style="59" customWidth="1"/>
    <col min="6" max="6" width="0.85546875" style="60" customWidth="1"/>
    <col min="7" max="10" width="7.8515625" style="59" customWidth="1"/>
    <col min="11" max="11" width="0.85546875" style="60" customWidth="1"/>
    <col min="12" max="14" width="7.8515625" style="59" customWidth="1"/>
    <col min="15" max="15" width="8.28125" style="59" customWidth="1"/>
    <col min="16" max="16" width="0.85546875" style="60" customWidth="1"/>
    <col min="17" max="20" width="7.8515625" style="59" customWidth="1"/>
    <col min="21" max="21" width="0.9921875" style="61" customWidth="1"/>
    <col min="22" max="26" width="7.8515625" style="59" customWidth="1"/>
    <col min="27" max="27" width="1.28515625" style="6" customWidth="1"/>
  </cols>
  <sheetData>
    <row r="1" spans="1:7" ht="12.75">
      <c r="A1" s="4" t="s">
        <v>39</v>
      </c>
      <c r="G1" s="59" t="s">
        <v>53</v>
      </c>
    </row>
    <row r="2" ht="12.75">
      <c r="A2" s="4" t="s">
        <v>40</v>
      </c>
    </row>
    <row r="3" ht="6" customHeight="1"/>
    <row r="4" ht="14.25" customHeight="1">
      <c r="A4" s="42" t="s">
        <v>48</v>
      </c>
    </row>
    <row r="5" ht="14.25">
      <c r="A5" s="42" t="s">
        <v>45</v>
      </c>
    </row>
    <row r="6" ht="14.25">
      <c r="A6" s="42" t="s">
        <v>41</v>
      </c>
    </row>
    <row r="7" ht="14.25">
      <c r="A7" s="42" t="s">
        <v>42</v>
      </c>
    </row>
    <row r="8" ht="14.25">
      <c r="A8" s="42" t="s">
        <v>46</v>
      </c>
    </row>
    <row r="9" ht="14.25">
      <c r="A9" s="42" t="s">
        <v>43</v>
      </c>
    </row>
    <row r="10" ht="14.25">
      <c r="A10" s="42" t="s">
        <v>44</v>
      </c>
    </row>
    <row r="11" ht="6" customHeight="1"/>
    <row r="12" spans="1:13" ht="13.5" customHeight="1">
      <c r="A12" s="42" t="s">
        <v>49</v>
      </c>
      <c r="I12" s="62"/>
      <c r="J12" s="62"/>
      <c r="K12" s="62"/>
      <c r="L12" s="62"/>
      <c r="M12" s="62"/>
    </row>
    <row r="13" ht="12.75">
      <c r="A13" s="85" t="s">
        <v>50</v>
      </c>
    </row>
    <row r="14" ht="12.75">
      <c r="A14" s="4" t="s">
        <v>51</v>
      </c>
    </row>
    <row r="15" spans="1:5" ht="14.25">
      <c r="A15" s="42" t="s">
        <v>52</v>
      </c>
      <c r="C15" s="60"/>
      <c r="D15" s="60"/>
      <c r="E15" s="60"/>
    </row>
    <row r="16" spans="1:3" ht="7.5" customHeight="1" thickBot="1">
      <c r="A16" s="41"/>
      <c r="C16" s="60"/>
    </row>
    <row r="17" spans="1:27" s="15" customFormat="1" ht="15.75" customHeight="1" thickTop="1">
      <c r="A17" s="63" t="s">
        <v>47</v>
      </c>
      <c r="B17" s="65"/>
      <c r="C17" s="86" t="s">
        <v>36</v>
      </c>
      <c r="D17" s="86"/>
      <c r="E17" s="86"/>
      <c r="F17" s="72"/>
      <c r="G17" s="86" t="s">
        <v>6</v>
      </c>
      <c r="H17" s="86"/>
      <c r="I17" s="86"/>
      <c r="J17" s="86"/>
      <c r="K17" s="80"/>
      <c r="L17" s="86" t="s">
        <v>7</v>
      </c>
      <c r="M17" s="86"/>
      <c r="N17" s="86"/>
      <c r="O17" s="86"/>
      <c r="P17" s="80"/>
      <c r="Q17" s="86" t="s">
        <v>8</v>
      </c>
      <c r="R17" s="86"/>
      <c r="S17" s="86"/>
      <c r="T17" s="86"/>
      <c r="U17" s="80"/>
      <c r="V17" s="86" t="s">
        <v>34</v>
      </c>
      <c r="W17" s="86"/>
      <c r="X17" s="86"/>
      <c r="Y17" s="86"/>
      <c r="Z17" s="87"/>
      <c r="AA17" s="18"/>
    </row>
    <row r="18" spans="1:27" s="1" customFormat="1" ht="13.5" customHeight="1">
      <c r="A18" s="8" t="s">
        <v>33</v>
      </c>
      <c r="B18" s="66"/>
      <c r="C18" s="20">
        <v>140</v>
      </c>
      <c r="D18" s="20">
        <v>140</v>
      </c>
      <c r="E18" s="20">
        <v>140</v>
      </c>
      <c r="F18" s="73"/>
      <c r="G18" s="20">
        <v>345</v>
      </c>
      <c r="H18" s="20">
        <v>345</v>
      </c>
      <c r="I18" s="20">
        <v>345</v>
      </c>
      <c r="J18" s="20">
        <v>345</v>
      </c>
      <c r="K18" s="74"/>
      <c r="L18" s="20">
        <v>270</v>
      </c>
      <c r="M18" s="20">
        <v>270</v>
      </c>
      <c r="N18" s="20">
        <v>270</v>
      </c>
      <c r="O18" s="20">
        <v>270</v>
      </c>
      <c r="P18" s="74"/>
      <c r="Q18" s="20">
        <v>210</v>
      </c>
      <c r="R18" s="20">
        <v>210</v>
      </c>
      <c r="S18" s="20">
        <v>210</v>
      </c>
      <c r="T18" s="20">
        <v>210</v>
      </c>
      <c r="U18" s="74"/>
      <c r="V18" s="43">
        <v>257</v>
      </c>
      <c r="W18" s="43">
        <v>257</v>
      </c>
      <c r="X18" s="43">
        <v>257</v>
      </c>
      <c r="Y18" s="43">
        <v>257</v>
      </c>
      <c r="Z18" s="23">
        <v>257</v>
      </c>
      <c r="AA18" s="7"/>
    </row>
    <row r="19" spans="1:27" s="1" customFormat="1" ht="13.5" customHeight="1">
      <c r="A19" s="8" t="s">
        <v>30</v>
      </c>
      <c r="B19" s="66"/>
      <c r="C19" s="20">
        <v>150</v>
      </c>
      <c r="D19" s="20">
        <v>150</v>
      </c>
      <c r="E19" s="20">
        <v>150</v>
      </c>
      <c r="F19" s="73"/>
      <c r="G19" s="20">
        <v>400</v>
      </c>
      <c r="H19" s="20">
        <v>400</v>
      </c>
      <c r="I19" s="20">
        <v>400</v>
      </c>
      <c r="J19" s="20">
        <v>400</v>
      </c>
      <c r="K19" s="74"/>
      <c r="L19" s="20">
        <v>400</v>
      </c>
      <c r="M19" s="20">
        <v>400</v>
      </c>
      <c r="N19" s="20">
        <v>400</v>
      </c>
      <c r="O19" s="20">
        <v>400</v>
      </c>
      <c r="P19" s="74"/>
      <c r="Q19" s="20">
        <v>400</v>
      </c>
      <c r="R19" s="20">
        <v>400</v>
      </c>
      <c r="S19" s="20">
        <v>400</v>
      </c>
      <c r="T19" s="20">
        <v>400</v>
      </c>
      <c r="U19" s="74"/>
      <c r="V19" s="44">
        <v>850</v>
      </c>
      <c r="W19" s="44">
        <v>850</v>
      </c>
      <c r="X19" s="44">
        <v>850</v>
      </c>
      <c r="Y19" s="44">
        <v>850</v>
      </c>
      <c r="Z19" s="24">
        <v>850</v>
      </c>
      <c r="AA19" s="7"/>
    </row>
    <row r="20" spans="1:27" s="1" customFormat="1" ht="13.5" customHeight="1">
      <c r="A20" s="8" t="s">
        <v>31</v>
      </c>
      <c r="B20" s="66"/>
      <c r="C20" s="20">
        <v>400</v>
      </c>
      <c r="D20" s="20">
        <v>400</v>
      </c>
      <c r="E20" s="20">
        <v>400</v>
      </c>
      <c r="F20" s="73"/>
      <c r="G20" s="20">
        <v>850</v>
      </c>
      <c r="H20" s="20">
        <v>850</v>
      </c>
      <c r="I20" s="20">
        <v>850</v>
      </c>
      <c r="J20" s="20">
        <v>850</v>
      </c>
      <c r="K20" s="74"/>
      <c r="L20" s="20">
        <v>850</v>
      </c>
      <c r="M20" s="20">
        <v>850</v>
      </c>
      <c r="N20" s="20">
        <v>850</v>
      </c>
      <c r="O20" s="20">
        <v>850</v>
      </c>
      <c r="P20" s="74"/>
      <c r="Q20" s="20">
        <v>850</v>
      </c>
      <c r="R20" s="20">
        <v>850</v>
      </c>
      <c r="S20" s="20">
        <v>850</v>
      </c>
      <c r="T20" s="20">
        <v>850</v>
      </c>
      <c r="U20" s="74"/>
      <c r="V20" s="44">
        <v>1312</v>
      </c>
      <c r="W20" s="44">
        <v>1312</v>
      </c>
      <c r="X20" s="44">
        <v>1312</v>
      </c>
      <c r="Y20" s="44">
        <v>1312</v>
      </c>
      <c r="Z20" s="24">
        <v>1312</v>
      </c>
      <c r="AA20" s="7"/>
    </row>
    <row r="21" spans="1:27" s="1" customFormat="1" ht="13.5" customHeight="1">
      <c r="A21" s="8" t="s">
        <v>0</v>
      </c>
      <c r="B21" s="66"/>
      <c r="C21" s="54">
        <f>(C20+C19)/2</f>
        <v>275</v>
      </c>
      <c r="D21" s="54">
        <f>(D20+D19)/2</f>
        <v>275</v>
      </c>
      <c r="E21" s="54">
        <f>(E20+E19)/2</f>
        <v>275</v>
      </c>
      <c r="F21" s="74"/>
      <c r="G21" s="54">
        <f>(G20+G19)/2</f>
        <v>625</v>
      </c>
      <c r="H21" s="54">
        <f>(H20+H19)/2</f>
        <v>625</v>
      </c>
      <c r="I21" s="54">
        <f>(I20+I19)/2</f>
        <v>625</v>
      </c>
      <c r="J21" s="54">
        <f>(J20+J19)/2</f>
        <v>625</v>
      </c>
      <c r="K21" s="74"/>
      <c r="L21" s="54">
        <f>(L20+L19)/2</f>
        <v>625</v>
      </c>
      <c r="M21" s="54">
        <f>(M20+M19)/2</f>
        <v>625</v>
      </c>
      <c r="N21" s="54">
        <f>(N20+N19)/2</f>
        <v>625</v>
      </c>
      <c r="O21" s="54">
        <f>(O20+O19)/2</f>
        <v>625</v>
      </c>
      <c r="P21" s="74"/>
      <c r="Q21" s="54">
        <f>(Q20+Q19)/2</f>
        <v>625</v>
      </c>
      <c r="R21" s="54">
        <f>(R20+R19)/2</f>
        <v>625</v>
      </c>
      <c r="S21" s="54">
        <f>(S20+S19)/2</f>
        <v>625</v>
      </c>
      <c r="T21" s="54">
        <f>(T20+T19)/2</f>
        <v>625</v>
      </c>
      <c r="U21" s="74"/>
      <c r="V21" s="55">
        <f>(V20+V19)/2</f>
        <v>1081</v>
      </c>
      <c r="W21" s="55">
        <f>(W20+W19)/2</f>
        <v>1081</v>
      </c>
      <c r="X21" s="55">
        <f>(X20+X19)/2</f>
        <v>1081</v>
      </c>
      <c r="Y21" s="55">
        <f>(Y20+Y19)/2</f>
        <v>1081</v>
      </c>
      <c r="Z21" s="56">
        <f>(Z20+Z19)/2</f>
        <v>1081</v>
      </c>
      <c r="AA21" s="7"/>
    </row>
    <row r="22" spans="1:27" s="1" customFormat="1" ht="13.5" customHeight="1">
      <c r="A22" s="12" t="s">
        <v>32</v>
      </c>
      <c r="B22" s="67"/>
      <c r="C22" s="57">
        <f>(C20-C19)/C18</f>
        <v>1.7857142857142858</v>
      </c>
      <c r="D22" s="57">
        <f>(D20-D19)/D18</f>
        <v>1.7857142857142858</v>
      </c>
      <c r="E22" s="57">
        <f>(E20-E19)/E18</f>
        <v>1.7857142857142858</v>
      </c>
      <c r="F22" s="75"/>
      <c r="G22" s="57">
        <f>(G20-G19)/G18</f>
        <v>1.3043478260869565</v>
      </c>
      <c r="H22" s="57">
        <f>(H20-H19)/H18</f>
        <v>1.3043478260869565</v>
      </c>
      <c r="I22" s="57">
        <f>(I20-I19)/I18</f>
        <v>1.3043478260869565</v>
      </c>
      <c r="J22" s="57">
        <f>(J20-J19)/J18</f>
        <v>1.3043478260869565</v>
      </c>
      <c r="K22" s="75"/>
      <c r="L22" s="57">
        <f>(L20-L19)/L18</f>
        <v>1.6666666666666667</v>
      </c>
      <c r="M22" s="57">
        <f>(M20-M19)/M18</f>
        <v>1.6666666666666667</v>
      </c>
      <c r="N22" s="57">
        <f>(N20-N19)/N18</f>
        <v>1.6666666666666667</v>
      </c>
      <c r="O22" s="57">
        <f>(O20-O19)/O18</f>
        <v>1.6666666666666667</v>
      </c>
      <c r="P22" s="75"/>
      <c r="Q22" s="57">
        <f>(Q20-Q19)/Q18</f>
        <v>2.142857142857143</v>
      </c>
      <c r="R22" s="57">
        <f>(R20-R19)/R18</f>
        <v>2.142857142857143</v>
      </c>
      <c r="S22" s="57">
        <f>(S20-S19)/S18</f>
        <v>2.142857142857143</v>
      </c>
      <c r="T22" s="57">
        <f>(T20-T19)/T18</f>
        <v>2.142857142857143</v>
      </c>
      <c r="U22" s="75"/>
      <c r="V22" s="57">
        <f>(V20-V19)/V18</f>
        <v>1.7976653696498055</v>
      </c>
      <c r="W22" s="57">
        <f>(W20-W19)/W18</f>
        <v>1.7976653696498055</v>
      </c>
      <c r="X22" s="57">
        <f>(X20-X19)/X18</f>
        <v>1.7976653696498055</v>
      </c>
      <c r="Y22" s="57">
        <f>(Y20-Y19)/Y18</f>
        <v>1.7976653696498055</v>
      </c>
      <c r="Z22" s="58">
        <f>(Z20-Z19)/Z18</f>
        <v>1.7976653696498055</v>
      </c>
      <c r="AA22" s="7"/>
    </row>
    <row r="23" spans="1:26" s="7" customFormat="1" ht="13.5" customHeight="1">
      <c r="A23" s="64" t="s">
        <v>9</v>
      </c>
      <c r="B23" s="66"/>
      <c r="C23" s="20"/>
      <c r="D23" s="20"/>
      <c r="E23" s="20"/>
      <c r="F23" s="73"/>
      <c r="G23" s="20"/>
      <c r="H23" s="20"/>
      <c r="I23" s="20"/>
      <c r="J23" s="20"/>
      <c r="K23" s="74"/>
      <c r="L23" s="20"/>
      <c r="M23" s="20"/>
      <c r="N23" s="20"/>
      <c r="O23" s="20"/>
      <c r="P23" s="74"/>
      <c r="Q23" s="20"/>
      <c r="R23" s="20"/>
      <c r="S23" s="20"/>
      <c r="T23" s="20"/>
      <c r="U23" s="74"/>
      <c r="V23" s="43"/>
      <c r="W23" s="43"/>
      <c r="X23" s="43"/>
      <c r="Y23" s="43"/>
      <c r="Z23" s="25"/>
    </row>
    <row r="24" spans="1:27" s="1" customFormat="1" ht="13.5" customHeight="1">
      <c r="A24" s="8" t="s">
        <v>10</v>
      </c>
      <c r="B24" s="66"/>
      <c r="C24" s="19">
        <v>10</v>
      </c>
      <c r="D24" s="19">
        <v>22.4</v>
      </c>
      <c r="E24" s="19">
        <v>0</v>
      </c>
      <c r="F24" s="73"/>
      <c r="G24" s="19">
        <v>0</v>
      </c>
      <c r="H24" s="20">
        <v>0</v>
      </c>
      <c r="I24" s="20">
        <v>40.6</v>
      </c>
      <c r="J24" s="19">
        <v>25</v>
      </c>
      <c r="K24" s="74"/>
      <c r="L24" s="20">
        <v>0</v>
      </c>
      <c r="M24" s="20">
        <v>0</v>
      </c>
      <c r="N24" s="19">
        <v>46</v>
      </c>
      <c r="O24" s="19">
        <v>25</v>
      </c>
      <c r="P24" s="74"/>
      <c r="Q24" s="20">
        <v>0</v>
      </c>
      <c r="R24" s="20">
        <v>0</v>
      </c>
      <c r="S24" s="20">
        <v>52.7</v>
      </c>
      <c r="T24" s="19">
        <v>25</v>
      </c>
      <c r="U24" s="74"/>
      <c r="V24" s="43">
        <v>0</v>
      </c>
      <c r="W24" s="45">
        <v>50</v>
      </c>
      <c r="X24" s="43">
        <v>0</v>
      </c>
      <c r="Y24" s="43">
        <v>110.8</v>
      </c>
      <c r="Z24" s="25">
        <v>103.6</v>
      </c>
      <c r="AA24" s="7"/>
    </row>
    <row r="25" spans="1:27" s="1" customFormat="1" ht="13.5" customHeight="1">
      <c r="A25" s="8" t="s">
        <v>11</v>
      </c>
      <c r="B25" s="66"/>
      <c r="C25" s="19">
        <v>3</v>
      </c>
      <c r="D25" s="19">
        <v>0</v>
      </c>
      <c r="E25" s="19">
        <v>5.4</v>
      </c>
      <c r="F25" s="73"/>
      <c r="G25" s="20">
        <v>9.8</v>
      </c>
      <c r="H25" s="20">
        <v>3.3</v>
      </c>
      <c r="I25" s="20">
        <v>0</v>
      </c>
      <c r="J25" s="20">
        <v>3.8</v>
      </c>
      <c r="K25" s="74"/>
      <c r="L25" s="20">
        <v>11.1</v>
      </c>
      <c r="M25" s="20">
        <v>3.8</v>
      </c>
      <c r="N25" s="20">
        <v>0</v>
      </c>
      <c r="O25" s="20">
        <v>5.1</v>
      </c>
      <c r="P25" s="74"/>
      <c r="Q25" s="20">
        <v>12.7</v>
      </c>
      <c r="R25" s="20">
        <v>4.5</v>
      </c>
      <c r="S25" s="20">
        <v>0</v>
      </c>
      <c r="T25" s="20">
        <v>6.7</v>
      </c>
      <c r="U25" s="74"/>
      <c r="V25" s="43">
        <v>28.7</v>
      </c>
      <c r="W25" s="43">
        <v>16.8</v>
      </c>
      <c r="X25" s="43">
        <v>22.4</v>
      </c>
      <c r="Y25" s="43">
        <v>0</v>
      </c>
      <c r="Z25" s="25">
        <v>0</v>
      </c>
      <c r="AA25" s="7"/>
    </row>
    <row r="26" spans="1:27" s="1" customFormat="1" ht="13.5" customHeight="1">
      <c r="A26" s="8" t="s">
        <v>12</v>
      </c>
      <c r="B26" s="66"/>
      <c r="C26" s="20">
        <v>0</v>
      </c>
      <c r="D26" s="20">
        <v>0</v>
      </c>
      <c r="E26" s="20">
        <v>0</v>
      </c>
      <c r="F26" s="73"/>
      <c r="G26" s="20">
        <v>0</v>
      </c>
      <c r="H26" s="20">
        <v>26.8</v>
      </c>
      <c r="I26" s="20">
        <v>0</v>
      </c>
      <c r="J26" s="20">
        <v>0</v>
      </c>
      <c r="K26" s="74"/>
      <c r="L26" s="20">
        <v>0</v>
      </c>
      <c r="M26" s="20">
        <v>29.9</v>
      </c>
      <c r="N26" s="20">
        <v>0</v>
      </c>
      <c r="O26" s="20"/>
      <c r="P26" s="74"/>
      <c r="Q26" s="20">
        <v>0</v>
      </c>
      <c r="R26" s="20">
        <v>33.7</v>
      </c>
      <c r="S26" s="20">
        <v>0</v>
      </c>
      <c r="T26" s="20">
        <v>0</v>
      </c>
      <c r="U26" s="74"/>
      <c r="V26" s="43">
        <v>0</v>
      </c>
      <c r="W26" s="43">
        <v>0</v>
      </c>
      <c r="X26" s="43">
        <v>19.3</v>
      </c>
      <c r="Y26" s="43">
        <v>0</v>
      </c>
      <c r="Z26" s="25">
        <v>0</v>
      </c>
      <c r="AA26" s="7"/>
    </row>
    <row r="27" spans="1:27" s="1" customFormat="1" ht="13.5" customHeight="1">
      <c r="A27" s="8" t="s">
        <v>14</v>
      </c>
      <c r="B27" s="66"/>
      <c r="C27" s="20">
        <v>4.7</v>
      </c>
      <c r="D27" s="20">
        <v>4.2</v>
      </c>
      <c r="E27" s="20">
        <v>5.1</v>
      </c>
      <c r="F27" s="73"/>
      <c r="G27" s="20">
        <v>5.1</v>
      </c>
      <c r="H27" s="20">
        <v>2.3</v>
      </c>
      <c r="I27" s="20">
        <v>3.5</v>
      </c>
      <c r="J27" s="19">
        <v>4</v>
      </c>
      <c r="K27" s="74"/>
      <c r="L27" s="20">
        <v>5.7</v>
      </c>
      <c r="M27" s="20">
        <v>2.5</v>
      </c>
      <c r="N27" s="20">
        <v>3.8</v>
      </c>
      <c r="O27" s="20">
        <v>4.6</v>
      </c>
      <c r="P27" s="74"/>
      <c r="Q27" s="20">
        <v>6.4</v>
      </c>
      <c r="R27" s="20">
        <v>2.8</v>
      </c>
      <c r="S27" s="20">
        <v>4.2</v>
      </c>
      <c r="T27" s="20">
        <v>5.3</v>
      </c>
      <c r="U27" s="74"/>
      <c r="V27" s="43">
        <v>3.4</v>
      </c>
      <c r="W27" s="43">
        <v>1.1</v>
      </c>
      <c r="X27" s="43">
        <v>2.3</v>
      </c>
      <c r="Y27" s="46">
        <v>0.1837</v>
      </c>
      <c r="Z27" s="25">
        <v>2.2</v>
      </c>
      <c r="AA27" s="7"/>
    </row>
    <row r="28" spans="1:27" s="2" customFormat="1" ht="13.5" customHeight="1">
      <c r="A28" s="9" t="s">
        <v>15</v>
      </c>
      <c r="B28" s="68"/>
      <c r="C28" s="21">
        <v>0.18</v>
      </c>
      <c r="D28" s="21">
        <v>0.16</v>
      </c>
      <c r="E28" s="21">
        <v>0.19</v>
      </c>
      <c r="F28" s="76"/>
      <c r="G28" s="21">
        <v>0.2</v>
      </c>
      <c r="H28" s="21">
        <v>0.44</v>
      </c>
      <c r="I28" s="21">
        <v>0.1</v>
      </c>
      <c r="J28" s="21">
        <v>0.15</v>
      </c>
      <c r="K28" s="81"/>
      <c r="L28" s="21">
        <v>0.2</v>
      </c>
      <c r="M28" s="21">
        <v>0.44</v>
      </c>
      <c r="N28" s="21">
        <v>0.1</v>
      </c>
      <c r="O28" s="21">
        <v>0.16</v>
      </c>
      <c r="P28" s="81"/>
      <c r="Q28" s="21">
        <v>0.2</v>
      </c>
      <c r="R28" s="21">
        <v>0.45</v>
      </c>
      <c r="S28" s="21">
        <v>0.1</v>
      </c>
      <c r="T28" s="21">
        <v>0.16</v>
      </c>
      <c r="U28" s="81"/>
      <c r="V28" s="47">
        <v>0.27</v>
      </c>
      <c r="W28" s="47">
        <v>0.08</v>
      </c>
      <c r="X28" s="47">
        <v>0.44</v>
      </c>
      <c r="Y28" s="47">
        <v>0</v>
      </c>
      <c r="Z28" s="26">
        <v>0.08</v>
      </c>
      <c r="AA28" s="16"/>
    </row>
    <row r="29" spans="1:27" s="2" customFormat="1" ht="13.5" customHeight="1">
      <c r="A29" s="13" t="s">
        <v>16</v>
      </c>
      <c r="B29" s="69"/>
      <c r="C29" s="22">
        <v>0.74</v>
      </c>
      <c r="D29" s="22">
        <v>0.74</v>
      </c>
      <c r="E29" s="22">
        <v>0.74</v>
      </c>
      <c r="F29" s="77"/>
      <c r="G29" s="22">
        <v>0.74</v>
      </c>
      <c r="H29" s="22">
        <v>0.66</v>
      </c>
      <c r="I29" s="22">
        <v>0.74</v>
      </c>
      <c r="J29" s="22">
        <v>0.74</v>
      </c>
      <c r="K29" s="82"/>
      <c r="L29" s="22">
        <v>0.74</v>
      </c>
      <c r="M29" s="22">
        <v>0.67</v>
      </c>
      <c r="N29" s="22">
        <v>0.74</v>
      </c>
      <c r="O29" s="22">
        <v>0.75</v>
      </c>
      <c r="P29" s="82"/>
      <c r="Q29" s="22">
        <v>0.75</v>
      </c>
      <c r="R29" s="22">
        <v>0.67</v>
      </c>
      <c r="S29" s="22">
        <v>0.75</v>
      </c>
      <c r="T29" s="22">
        <v>0.75</v>
      </c>
      <c r="U29" s="82"/>
      <c r="V29" s="22">
        <v>0.71</v>
      </c>
      <c r="W29" s="22">
        <v>0.69</v>
      </c>
      <c r="X29" s="22">
        <v>0.67</v>
      </c>
      <c r="Y29" s="22">
        <v>0</v>
      </c>
      <c r="Z29" s="27">
        <v>0.71</v>
      </c>
      <c r="AA29" s="16"/>
    </row>
    <row r="30" spans="1:26" s="7" customFormat="1" ht="13.5" customHeight="1">
      <c r="A30" s="64" t="s">
        <v>13</v>
      </c>
      <c r="B30" s="66"/>
      <c r="C30" s="11"/>
      <c r="D30" s="11"/>
      <c r="E30" s="11"/>
      <c r="F30" s="73"/>
      <c r="G30" s="11"/>
      <c r="H30" s="11"/>
      <c r="I30" s="11"/>
      <c r="J30" s="11"/>
      <c r="K30" s="74"/>
      <c r="L30" s="11"/>
      <c r="M30" s="11"/>
      <c r="N30" s="11"/>
      <c r="O30" s="11"/>
      <c r="P30" s="74"/>
      <c r="Q30" s="11"/>
      <c r="R30" s="11"/>
      <c r="S30" s="11"/>
      <c r="T30" s="11"/>
      <c r="U30" s="74"/>
      <c r="V30" s="48"/>
      <c r="W30" s="48"/>
      <c r="X30" s="48"/>
      <c r="Y30" s="48"/>
      <c r="Z30" s="28"/>
    </row>
    <row r="31" spans="1:27" s="3" customFormat="1" ht="13.5" customHeight="1">
      <c r="A31" s="10" t="s">
        <v>17</v>
      </c>
      <c r="B31" s="70"/>
      <c r="C31" s="29">
        <f>(C24*C18)/2000</f>
        <v>0.7</v>
      </c>
      <c r="D31" s="29">
        <f>(D24*D18)/2000</f>
        <v>1.568</v>
      </c>
      <c r="E31" s="29">
        <f>(E24*E18)/2000</f>
        <v>0</v>
      </c>
      <c r="F31" s="78"/>
      <c r="G31" s="29">
        <f>(G24*G18)/2000</f>
        <v>0</v>
      </c>
      <c r="H31" s="29">
        <f>(H24*H18)/2000</f>
        <v>0</v>
      </c>
      <c r="I31" s="29">
        <f>(I24*I18)/2000</f>
        <v>7.0035</v>
      </c>
      <c r="J31" s="29">
        <f>(J24*J18)/2000</f>
        <v>4.3125</v>
      </c>
      <c r="K31" s="83"/>
      <c r="L31" s="29">
        <f>(L24*L18)/2000</f>
        <v>0</v>
      </c>
      <c r="M31" s="29">
        <f>(M24*M18)/2000</f>
        <v>0</v>
      </c>
      <c r="N31" s="29">
        <f>(N24*N18)/2000</f>
        <v>6.21</v>
      </c>
      <c r="O31" s="29">
        <f>(O24*O18)/2000</f>
        <v>3.375</v>
      </c>
      <c r="P31" s="83"/>
      <c r="Q31" s="29">
        <f>(Q24*Q18)/2000</f>
        <v>0</v>
      </c>
      <c r="R31" s="29">
        <f>(R24*R18)/2000</f>
        <v>0</v>
      </c>
      <c r="S31" s="29">
        <f>(S24*S18)/2000</f>
        <v>5.5335</v>
      </c>
      <c r="T31" s="29">
        <f>(T24*T18)/2000</f>
        <v>2.625</v>
      </c>
      <c r="U31" s="83"/>
      <c r="V31" s="49">
        <f>(V24*V18)/2000</f>
        <v>0</v>
      </c>
      <c r="W31" s="49">
        <f>(W24*W18)/2000</f>
        <v>6.425</v>
      </c>
      <c r="X31" s="49">
        <f>(X24*X18)/2000</f>
        <v>0</v>
      </c>
      <c r="Y31" s="49">
        <f>(Y24*Y18)/2000</f>
        <v>14.2378</v>
      </c>
      <c r="Z31" s="30">
        <f>(Z24*Z18)/2000</f>
        <v>13.312599999999998</v>
      </c>
      <c r="AA31" s="17"/>
    </row>
    <row r="32" spans="1:27" s="1" customFormat="1" ht="13.5" customHeight="1">
      <c r="A32" s="8" t="s">
        <v>18</v>
      </c>
      <c r="B32" s="66"/>
      <c r="C32" s="31">
        <v>12.5</v>
      </c>
      <c r="D32" s="31">
        <v>12.5</v>
      </c>
      <c r="E32" s="31">
        <v>12.5</v>
      </c>
      <c r="F32" s="73"/>
      <c r="G32" s="31">
        <v>12.5</v>
      </c>
      <c r="H32" s="31">
        <v>12.5</v>
      </c>
      <c r="I32" s="31">
        <v>12.5</v>
      </c>
      <c r="J32" s="31">
        <v>12.5</v>
      </c>
      <c r="K32" s="74"/>
      <c r="L32" s="31">
        <v>12.5</v>
      </c>
      <c r="M32" s="31">
        <v>12.5</v>
      </c>
      <c r="N32" s="31">
        <v>12.5</v>
      </c>
      <c r="O32" s="31">
        <v>12.5</v>
      </c>
      <c r="P32" s="74"/>
      <c r="Q32" s="31">
        <v>12.5</v>
      </c>
      <c r="R32" s="31">
        <v>12.5</v>
      </c>
      <c r="S32" s="31">
        <v>12.5</v>
      </c>
      <c r="T32" s="31">
        <v>12.5</v>
      </c>
      <c r="U32" s="74"/>
      <c r="V32" s="52">
        <v>12.5</v>
      </c>
      <c r="W32" s="52">
        <v>12.5</v>
      </c>
      <c r="X32" s="52">
        <v>12.5</v>
      </c>
      <c r="Y32" s="52">
        <v>12.5</v>
      </c>
      <c r="Z32" s="32">
        <v>12.5</v>
      </c>
      <c r="AA32" s="7"/>
    </row>
    <row r="33" spans="1:27" s="1" customFormat="1" ht="13.5" customHeight="1">
      <c r="A33" s="8" t="s">
        <v>1</v>
      </c>
      <c r="B33" s="66"/>
      <c r="C33" s="33">
        <f>+C31*C32</f>
        <v>8.75</v>
      </c>
      <c r="D33" s="33">
        <f>+D31*D32</f>
        <v>19.6</v>
      </c>
      <c r="E33" s="33">
        <f>+E31*E32</f>
        <v>0</v>
      </c>
      <c r="F33" s="73"/>
      <c r="G33" s="33">
        <f>+G31*G32</f>
        <v>0</v>
      </c>
      <c r="H33" s="33">
        <f>+H31*H32</f>
        <v>0</v>
      </c>
      <c r="I33" s="33">
        <f>+I31*I32</f>
        <v>87.54375</v>
      </c>
      <c r="J33" s="33">
        <f>+J31*J32</f>
        <v>53.90625</v>
      </c>
      <c r="K33" s="74"/>
      <c r="L33" s="33">
        <f>+L31*L32</f>
        <v>0</v>
      </c>
      <c r="M33" s="33">
        <f>+M31*M32</f>
        <v>0</v>
      </c>
      <c r="N33" s="33">
        <f>+N31*N32</f>
        <v>77.625</v>
      </c>
      <c r="O33" s="33">
        <f>+O31*O32</f>
        <v>42.1875</v>
      </c>
      <c r="P33" s="74"/>
      <c r="Q33" s="33">
        <f>+Q31*Q32</f>
        <v>0</v>
      </c>
      <c r="R33" s="33">
        <f>+R31*R32</f>
        <v>0</v>
      </c>
      <c r="S33" s="33">
        <f>+S31*S32</f>
        <v>69.16875</v>
      </c>
      <c r="T33" s="33">
        <f>+T31*T32</f>
        <v>32.8125</v>
      </c>
      <c r="U33" s="74"/>
      <c r="V33" s="50">
        <f>+V31*V32</f>
        <v>0</v>
      </c>
      <c r="W33" s="50">
        <f>+W31*W32</f>
        <v>80.3125</v>
      </c>
      <c r="X33" s="50">
        <f>+X31*X32</f>
        <v>0</v>
      </c>
      <c r="Y33" s="50">
        <f>+Y31*Y32</f>
        <v>177.9725</v>
      </c>
      <c r="Z33" s="34">
        <f>+Z31*Z32</f>
        <v>166.40749999999997</v>
      </c>
      <c r="AA33" s="7"/>
    </row>
    <row r="34" spans="1:27" s="3" customFormat="1" ht="13.5" customHeight="1">
      <c r="A34" s="10" t="s">
        <v>19</v>
      </c>
      <c r="B34" s="70"/>
      <c r="C34" s="29">
        <f>(C25*C18)/2000</f>
        <v>0.21</v>
      </c>
      <c r="D34" s="29">
        <f>(D25*D18)/2000</f>
        <v>0</v>
      </c>
      <c r="E34" s="29">
        <f>(E25*E18)/2000</f>
        <v>0.378</v>
      </c>
      <c r="F34" s="78"/>
      <c r="G34" s="29">
        <f>(G25*G18)/2000</f>
        <v>1.6905000000000003</v>
      </c>
      <c r="H34" s="29">
        <f>(H25*H18)/2000</f>
        <v>0.56925</v>
      </c>
      <c r="I34" s="29">
        <f>(I25*I18)/2000</f>
        <v>0</v>
      </c>
      <c r="J34" s="29">
        <f>(J25*J18)/2000</f>
        <v>0.6555</v>
      </c>
      <c r="K34" s="83"/>
      <c r="L34" s="29">
        <f>(L25*L18)/2000</f>
        <v>1.4985</v>
      </c>
      <c r="M34" s="29">
        <f>(M25*M18)/2000</f>
        <v>0.513</v>
      </c>
      <c r="N34" s="29">
        <f>(N25*N18)/2000</f>
        <v>0</v>
      </c>
      <c r="O34" s="29">
        <f>(O25*O18)/2000</f>
        <v>0.6885</v>
      </c>
      <c r="P34" s="83"/>
      <c r="Q34" s="29">
        <f>(Q25*Q18)/2000</f>
        <v>1.3335</v>
      </c>
      <c r="R34" s="29">
        <f>(R25*R18)/2000</f>
        <v>0.4725</v>
      </c>
      <c r="S34" s="29">
        <f>(S25*S18)/2000</f>
        <v>0</v>
      </c>
      <c r="T34" s="29">
        <f>(T25*T18)/2000</f>
        <v>0.7035</v>
      </c>
      <c r="U34" s="83"/>
      <c r="V34" s="49">
        <f>(V25*V18)/2000</f>
        <v>3.68795</v>
      </c>
      <c r="W34" s="49">
        <f>(W25*W18)/2000</f>
        <v>2.1588000000000003</v>
      </c>
      <c r="X34" s="49">
        <f>(X25*X18)/2000</f>
        <v>2.8783999999999996</v>
      </c>
      <c r="Y34" s="49">
        <f>(Y25*Y18)/2000</f>
        <v>0</v>
      </c>
      <c r="Z34" s="30">
        <f>(Z25*Z18)/2000</f>
        <v>0</v>
      </c>
      <c r="AA34" s="17"/>
    </row>
    <row r="35" spans="1:27" s="1" customFormat="1" ht="13.5" customHeight="1">
      <c r="A35" s="8" t="s">
        <v>4</v>
      </c>
      <c r="B35" s="66"/>
      <c r="C35" s="35">
        <v>0.12</v>
      </c>
      <c r="D35" s="35">
        <v>0.12</v>
      </c>
      <c r="E35" s="35">
        <v>0.12</v>
      </c>
      <c r="F35" s="73"/>
      <c r="G35" s="35">
        <v>0.12</v>
      </c>
      <c r="H35" s="35">
        <v>0.12</v>
      </c>
      <c r="I35" s="35">
        <v>0.12</v>
      </c>
      <c r="J35" s="35">
        <v>0.12</v>
      </c>
      <c r="K35" s="74"/>
      <c r="L35" s="35">
        <v>0.12</v>
      </c>
      <c r="M35" s="35">
        <v>0.12</v>
      </c>
      <c r="N35" s="35">
        <v>0.12</v>
      </c>
      <c r="O35" s="35">
        <v>0.12</v>
      </c>
      <c r="P35" s="74"/>
      <c r="Q35" s="35">
        <v>0.12</v>
      </c>
      <c r="R35" s="35">
        <v>0.12</v>
      </c>
      <c r="S35" s="35">
        <v>0.12</v>
      </c>
      <c r="T35" s="35">
        <v>0.12</v>
      </c>
      <c r="U35" s="74"/>
      <c r="V35" s="51">
        <v>0.12</v>
      </c>
      <c r="W35" s="51">
        <v>0.12</v>
      </c>
      <c r="X35" s="51">
        <v>0.12</v>
      </c>
      <c r="Y35" s="51">
        <v>0.12</v>
      </c>
      <c r="Z35" s="36">
        <v>0.12</v>
      </c>
      <c r="AA35" s="7"/>
    </row>
    <row r="36" spans="1:27" s="3" customFormat="1" ht="13.5" customHeight="1">
      <c r="A36" s="10" t="s">
        <v>5</v>
      </c>
      <c r="B36" s="70"/>
      <c r="C36" s="29">
        <f>+C34/(1-C35)</f>
        <v>0.23863636363636362</v>
      </c>
      <c r="D36" s="29">
        <f>+D34/(1-D35)</f>
        <v>0</v>
      </c>
      <c r="E36" s="29">
        <f>+E34/(1-E35)</f>
        <v>0.42954545454545456</v>
      </c>
      <c r="F36" s="78"/>
      <c r="G36" s="29">
        <f>+G34/(1-G35)</f>
        <v>1.9210227272727276</v>
      </c>
      <c r="H36" s="29">
        <f>+H34/(1-H35)</f>
        <v>0.6468750000000001</v>
      </c>
      <c r="I36" s="29">
        <f>+I34/(1-I35)</f>
        <v>0</v>
      </c>
      <c r="J36" s="29">
        <f>+J34/(1-J35)</f>
        <v>0.7448863636363636</v>
      </c>
      <c r="K36" s="83"/>
      <c r="L36" s="29">
        <f>+L34/(1-L35)</f>
        <v>1.7028409090909091</v>
      </c>
      <c r="M36" s="29">
        <f>+M34/(1-M35)</f>
        <v>0.5829545454545455</v>
      </c>
      <c r="N36" s="29">
        <f>+N34/(1-N35)</f>
        <v>0</v>
      </c>
      <c r="O36" s="29">
        <f>+O34/(1-O35)</f>
        <v>0.7823863636363636</v>
      </c>
      <c r="P36" s="83"/>
      <c r="Q36" s="29">
        <f>+Q34/(1-Q35)</f>
        <v>1.515340909090909</v>
      </c>
      <c r="R36" s="29">
        <f>+R34/(1-R35)</f>
        <v>0.5369318181818181</v>
      </c>
      <c r="S36" s="29">
        <f>+S34/(1-S35)</f>
        <v>0</v>
      </c>
      <c r="T36" s="29">
        <f>+T34/(1-T35)</f>
        <v>0.7994318181818182</v>
      </c>
      <c r="U36" s="83"/>
      <c r="V36" s="49">
        <f>+V34/(1-V35)</f>
        <v>4.190852272727272</v>
      </c>
      <c r="W36" s="49">
        <f>+W34/(1-W35)</f>
        <v>2.4531818181818186</v>
      </c>
      <c r="X36" s="49">
        <f>+X34/(1-X35)</f>
        <v>3.2709090909090905</v>
      </c>
      <c r="Y36" s="49">
        <f>+Y34/(1-Y35)</f>
        <v>0</v>
      </c>
      <c r="Z36" s="30">
        <f>+Z34/(1-Z35)</f>
        <v>0</v>
      </c>
      <c r="AA36" s="17"/>
    </row>
    <row r="37" spans="1:27" s="1" customFormat="1" ht="13.5" customHeight="1">
      <c r="A37" s="8" t="s">
        <v>20</v>
      </c>
      <c r="B37" s="66"/>
      <c r="C37" s="31">
        <v>70</v>
      </c>
      <c r="D37" s="31">
        <v>70</v>
      </c>
      <c r="E37" s="31">
        <v>70</v>
      </c>
      <c r="F37" s="73"/>
      <c r="G37" s="31">
        <v>70</v>
      </c>
      <c r="H37" s="31">
        <v>70</v>
      </c>
      <c r="I37" s="31">
        <v>70</v>
      </c>
      <c r="J37" s="31">
        <v>70</v>
      </c>
      <c r="K37" s="74"/>
      <c r="L37" s="31">
        <v>70</v>
      </c>
      <c r="M37" s="31">
        <v>70</v>
      </c>
      <c r="N37" s="31">
        <v>70</v>
      </c>
      <c r="O37" s="31">
        <v>70</v>
      </c>
      <c r="P37" s="74"/>
      <c r="Q37" s="31">
        <v>70</v>
      </c>
      <c r="R37" s="31">
        <v>70</v>
      </c>
      <c r="S37" s="31">
        <v>70</v>
      </c>
      <c r="T37" s="31">
        <v>70</v>
      </c>
      <c r="U37" s="74"/>
      <c r="V37" s="52">
        <v>70</v>
      </c>
      <c r="W37" s="52">
        <v>70</v>
      </c>
      <c r="X37" s="52">
        <v>70</v>
      </c>
      <c r="Y37" s="52">
        <v>70</v>
      </c>
      <c r="Z37" s="32">
        <v>70</v>
      </c>
      <c r="AA37" s="7"/>
    </row>
    <row r="38" spans="1:27" s="1" customFormat="1" ht="13.5" customHeight="1">
      <c r="A38" s="8" t="s">
        <v>2</v>
      </c>
      <c r="B38" s="66"/>
      <c r="C38" s="33">
        <f>+C36*C37</f>
        <v>16.704545454545453</v>
      </c>
      <c r="D38" s="33">
        <f>+D36*D37</f>
        <v>0</v>
      </c>
      <c r="E38" s="33">
        <f>+E36*E37</f>
        <v>30.06818181818182</v>
      </c>
      <c r="F38" s="73"/>
      <c r="G38" s="33">
        <f>+G36*G37</f>
        <v>134.47159090909093</v>
      </c>
      <c r="H38" s="33">
        <f>+H36*H37</f>
        <v>45.28125000000001</v>
      </c>
      <c r="I38" s="33">
        <f>+I36*I37</f>
        <v>0</v>
      </c>
      <c r="J38" s="33">
        <f>+J36*J37</f>
        <v>52.14204545454545</v>
      </c>
      <c r="K38" s="74"/>
      <c r="L38" s="33">
        <f>+L36*L37</f>
        <v>119.19886363636364</v>
      </c>
      <c r="M38" s="33">
        <f>+M36*M37</f>
        <v>40.80681818181819</v>
      </c>
      <c r="N38" s="33">
        <f>+N36*N37</f>
        <v>0</v>
      </c>
      <c r="O38" s="33">
        <f>+O36*O37</f>
        <v>54.76704545454545</v>
      </c>
      <c r="P38" s="74"/>
      <c r="Q38" s="33">
        <f>+Q36*Q37</f>
        <v>106.07386363636363</v>
      </c>
      <c r="R38" s="33">
        <f>+R36*R37</f>
        <v>37.585227272727266</v>
      </c>
      <c r="S38" s="33">
        <f>+S36*S37</f>
        <v>0</v>
      </c>
      <c r="T38" s="33">
        <f>+T36*T37</f>
        <v>55.96022727272727</v>
      </c>
      <c r="U38" s="74"/>
      <c r="V38" s="50">
        <f>+V36*V37</f>
        <v>293.3596590909091</v>
      </c>
      <c r="W38" s="50">
        <f>+W36*W37</f>
        <v>171.7227272727273</v>
      </c>
      <c r="X38" s="50">
        <f>+X36*X37</f>
        <v>228.96363636363634</v>
      </c>
      <c r="Y38" s="50">
        <f>+Y36*Y37</f>
        <v>0</v>
      </c>
      <c r="Z38" s="34">
        <f>+Z36*Z37</f>
        <v>0</v>
      </c>
      <c r="AA38" s="7"/>
    </row>
    <row r="39" spans="1:27" s="3" customFormat="1" ht="13.5" customHeight="1">
      <c r="A39" s="10" t="s">
        <v>21</v>
      </c>
      <c r="B39" s="70"/>
      <c r="C39" s="29">
        <f>(C26*C18)/2000</f>
        <v>0</v>
      </c>
      <c r="D39" s="29">
        <f>(D26*D18)/2000</f>
        <v>0</v>
      </c>
      <c r="E39" s="29">
        <f>(E26*E18)/2000</f>
        <v>0</v>
      </c>
      <c r="F39" s="78"/>
      <c r="G39" s="29">
        <f>(G26*G18)/2000</f>
        <v>0</v>
      </c>
      <c r="H39" s="29">
        <f>(H26*H18)/2000</f>
        <v>4.623</v>
      </c>
      <c r="I39" s="29">
        <f>(I26*I18)/2000</f>
        <v>0</v>
      </c>
      <c r="J39" s="29">
        <f>(J26*J18)/2000</f>
        <v>0</v>
      </c>
      <c r="K39" s="83"/>
      <c r="L39" s="29">
        <f>(L26*L18)/2000</f>
        <v>0</v>
      </c>
      <c r="M39" s="29">
        <f>(M26*M18)/2000</f>
        <v>4.0365</v>
      </c>
      <c r="N39" s="29">
        <f>(N26*N18)/2000</f>
        <v>0</v>
      </c>
      <c r="O39" s="29">
        <f>(O26*O18)/2000</f>
        <v>0</v>
      </c>
      <c r="P39" s="83"/>
      <c r="Q39" s="29">
        <f>(Q26*Q18)/2000</f>
        <v>0</v>
      </c>
      <c r="R39" s="29">
        <f>(R26*R18)/2000</f>
        <v>3.5385000000000004</v>
      </c>
      <c r="S39" s="29">
        <f>(S26*S18)/2000</f>
        <v>0</v>
      </c>
      <c r="T39" s="29">
        <f>(T26*T18)/2000</f>
        <v>0</v>
      </c>
      <c r="U39" s="83"/>
      <c r="V39" s="49">
        <f>(V26*V18)/2000</f>
        <v>0</v>
      </c>
      <c r="W39" s="49">
        <f>(W26*W18)/2000</f>
        <v>0</v>
      </c>
      <c r="X39" s="49">
        <f>(X26*X18)/2000</f>
        <v>2.4800500000000003</v>
      </c>
      <c r="Y39" s="49">
        <f>(Y26*Y18)/2000</f>
        <v>0</v>
      </c>
      <c r="Z39" s="30">
        <f>(Z26*Z18)/2000</f>
        <v>0</v>
      </c>
      <c r="AA39" s="17"/>
    </row>
    <row r="40" spans="1:27" s="1" customFormat="1" ht="13.5" customHeight="1">
      <c r="A40" s="8" t="s">
        <v>4</v>
      </c>
      <c r="B40" s="66"/>
      <c r="C40" s="35">
        <v>0.18</v>
      </c>
      <c r="D40" s="35">
        <v>0.18</v>
      </c>
      <c r="E40" s="35">
        <v>0.18</v>
      </c>
      <c r="F40" s="73"/>
      <c r="G40" s="35">
        <v>0.18</v>
      </c>
      <c r="H40" s="35">
        <v>0.18</v>
      </c>
      <c r="I40" s="35">
        <v>0.18</v>
      </c>
      <c r="J40" s="35">
        <v>0.18</v>
      </c>
      <c r="K40" s="74"/>
      <c r="L40" s="35">
        <v>0.18</v>
      </c>
      <c r="M40" s="35">
        <v>0.18</v>
      </c>
      <c r="N40" s="35">
        <v>0.18</v>
      </c>
      <c r="O40" s="35">
        <v>0.18</v>
      </c>
      <c r="P40" s="74"/>
      <c r="Q40" s="35">
        <v>0.18</v>
      </c>
      <c r="R40" s="35">
        <v>0.18</v>
      </c>
      <c r="S40" s="35">
        <v>0.18</v>
      </c>
      <c r="T40" s="35">
        <v>0.18</v>
      </c>
      <c r="U40" s="74"/>
      <c r="V40" s="51">
        <v>0.18</v>
      </c>
      <c r="W40" s="51">
        <v>0.18</v>
      </c>
      <c r="X40" s="51">
        <v>0.18</v>
      </c>
      <c r="Y40" s="51">
        <v>0.18</v>
      </c>
      <c r="Z40" s="36">
        <v>0.18</v>
      </c>
      <c r="AA40" s="7"/>
    </row>
    <row r="41" spans="1:27" s="3" customFormat="1" ht="13.5" customHeight="1">
      <c r="A41" s="10" t="s">
        <v>29</v>
      </c>
      <c r="B41" s="70"/>
      <c r="C41" s="29">
        <f>+C39/(1-C40)</f>
        <v>0</v>
      </c>
      <c r="D41" s="29">
        <f>+D39/(1-D40)</f>
        <v>0</v>
      </c>
      <c r="E41" s="29">
        <f>+E39/(1-E40)</f>
        <v>0</v>
      </c>
      <c r="F41" s="78"/>
      <c r="G41" s="29">
        <f>+G39/(1-G40)</f>
        <v>0</v>
      </c>
      <c r="H41" s="29">
        <f>+H39/(1-H40)</f>
        <v>5.63780487804878</v>
      </c>
      <c r="I41" s="29">
        <f>+I39/(1-I40)</f>
        <v>0</v>
      </c>
      <c r="J41" s="29">
        <f>+J39/(1-J40)</f>
        <v>0</v>
      </c>
      <c r="K41" s="83"/>
      <c r="L41" s="29">
        <f>+L39/(1-L40)</f>
        <v>0</v>
      </c>
      <c r="M41" s="29">
        <f>+M39/(1-M40)</f>
        <v>4.922560975609756</v>
      </c>
      <c r="N41" s="29">
        <f>+N39/(1-N40)</f>
        <v>0</v>
      </c>
      <c r="O41" s="29">
        <f>+O39/(1-O40)</f>
        <v>0</v>
      </c>
      <c r="P41" s="83"/>
      <c r="Q41" s="29">
        <f>+Q39/(1-Q40)</f>
        <v>0</v>
      </c>
      <c r="R41" s="29">
        <f>+R39/(1-R40)</f>
        <v>4.315243902439025</v>
      </c>
      <c r="S41" s="29">
        <f>+S39/(1-S40)</f>
        <v>0</v>
      </c>
      <c r="T41" s="29">
        <f>+T39/(1-T40)</f>
        <v>0</v>
      </c>
      <c r="U41" s="83"/>
      <c r="V41" s="49">
        <f>+V39/(1-V40)</f>
        <v>0</v>
      </c>
      <c r="W41" s="49">
        <f>+W39/(1-W40)</f>
        <v>0</v>
      </c>
      <c r="X41" s="49">
        <f>+X39/(1-X40)</f>
        <v>3.024451219512195</v>
      </c>
      <c r="Y41" s="49">
        <f>+Y39/(1-Y40)</f>
        <v>0</v>
      </c>
      <c r="Z41" s="30">
        <f>+Z39/(1-Z40)</f>
        <v>0</v>
      </c>
      <c r="AA41" s="17"/>
    </row>
    <row r="42" spans="1:27" s="1" customFormat="1" ht="13.5" customHeight="1">
      <c r="A42" s="8" t="s">
        <v>22</v>
      </c>
      <c r="B42" s="66"/>
      <c r="C42" s="37">
        <v>25</v>
      </c>
      <c r="D42" s="37">
        <v>25</v>
      </c>
      <c r="E42" s="37">
        <v>25</v>
      </c>
      <c r="F42" s="73"/>
      <c r="G42" s="37">
        <v>25</v>
      </c>
      <c r="H42" s="37">
        <v>25</v>
      </c>
      <c r="I42" s="37">
        <v>25</v>
      </c>
      <c r="J42" s="37">
        <v>25</v>
      </c>
      <c r="K42" s="74"/>
      <c r="L42" s="37">
        <v>25</v>
      </c>
      <c r="M42" s="37">
        <v>25</v>
      </c>
      <c r="N42" s="37">
        <v>25</v>
      </c>
      <c r="O42" s="37">
        <v>25</v>
      </c>
      <c r="P42" s="74"/>
      <c r="Q42" s="37">
        <v>25</v>
      </c>
      <c r="R42" s="37">
        <v>25</v>
      </c>
      <c r="S42" s="37">
        <v>25</v>
      </c>
      <c r="T42" s="37">
        <v>25</v>
      </c>
      <c r="U42" s="74"/>
      <c r="V42" s="53">
        <v>25</v>
      </c>
      <c r="W42" s="53">
        <v>25</v>
      </c>
      <c r="X42" s="53">
        <v>25</v>
      </c>
      <c r="Y42" s="53">
        <v>25</v>
      </c>
      <c r="Z42" s="38">
        <v>25</v>
      </c>
      <c r="AA42" s="7"/>
    </row>
    <row r="43" spans="1:27" s="1" customFormat="1" ht="13.5" customHeight="1">
      <c r="A43" s="8" t="s">
        <v>3</v>
      </c>
      <c r="B43" s="66"/>
      <c r="C43" s="33">
        <f>+C41*C42</f>
        <v>0</v>
      </c>
      <c r="D43" s="33">
        <f>+D41*D42</f>
        <v>0</v>
      </c>
      <c r="E43" s="33">
        <f>+E41*E42</f>
        <v>0</v>
      </c>
      <c r="F43" s="73"/>
      <c r="G43" s="33">
        <f>+G41*G42</f>
        <v>0</v>
      </c>
      <c r="H43" s="33">
        <f>+H41*H42</f>
        <v>140.9451219512195</v>
      </c>
      <c r="I43" s="33">
        <f>+I41*I42</f>
        <v>0</v>
      </c>
      <c r="J43" s="33">
        <f>+J41*J42</f>
        <v>0</v>
      </c>
      <c r="K43" s="74"/>
      <c r="L43" s="33">
        <f>+L41*L42</f>
        <v>0</v>
      </c>
      <c r="M43" s="33">
        <f>+M41*M42</f>
        <v>123.06402439024392</v>
      </c>
      <c r="N43" s="33">
        <f>+N41*N42</f>
        <v>0</v>
      </c>
      <c r="O43" s="33">
        <f>+O41*O42</f>
        <v>0</v>
      </c>
      <c r="P43" s="74"/>
      <c r="Q43" s="33">
        <f>+Q41*Q42</f>
        <v>0</v>
      </c>
      <c r="R43" s="33">
        <f>+R41*R42</f>
        <v>107.88109756097562</v>
      </c>
      <c r="S43" s="33">
        <f>+S41*S42</f>
        <v>0</v>
      </c>
      <c r="T43" s="33">
        <f>+T41*T42</f>
        <v>0</v>
      </c>
      <c r="U43" s="74"/>
      <c r="V43" s="50">
        <f>+V41*V42</f>
        <v>0</v>
      </c>
      <c r="W43" s="50">
        <f>+W41*W42</f>
        <v>0</v>
      </c>
      <c r="X43" s="50">
        <f>+X41*X42</f>
        <v>75.61128048780488</v>
      </c>
      <c r="Y43" s="50">
        <f>+Y41*Y42</f>
        <v>0</v>
      </c>
      <c r="Z43" s="34">
        <f>+Z41*Z42</f>
        <v>0</v>
      </c>
      <c r="AA43" s="7"/>
    </row>
    <row r="44" spans="1:27" s="3" customFormat="1" ht="13.5" customHeight="1">
      <c r="A44" s="10" t="s">
        <v>23</v>
      </c>
      <c r="B44" s="70"/>
      <c r="C44" s="29">
        <f>(C27*C18)/2000</f>
        <v>0.329</v>
      </c>
      <c r="D44" s="29">
        <f>(D27*D18)/2000</f>
        <v>0.294</v>
      </c>
      <c r="E44" s="29">
        <f>(E27*E18)/2000</f>
        <v>0.357</v>
      </c>
      <c r="F44" s="78"/>
      <c r="G44" s="29">
        <f>(G27*G18)/2000</f>
        <v>0.8797499999999999</v>
      </c>
      <c r="H44" s="29">
        <f>(H27*H18)/2000</f>
        <v>0.39674999999999994</v>
      </c>
      <c r="I44" s="29">
        <f>(I27*I18)/2000</f>
        <v>0.60375</v>
      </c>
      <c r="J44" s="29">
        <f>(J27*J18)/2000</f>
        <v>0.69</v>
      </c>
      <c r="K44" s="83"/>
      <c r="L44" s="29">
        <f>(L27*L18)/2000</f>
        <v>0.7695</v>
      </c>
      <c r="M44" s="29">
        <f>(M27*M18)/2000</f>
        <v>0.3375</v>
      </c>
      <c r="N44" s="29">
        <f>(N27*N18)/2000</f>
        <v>0.513</v>
      </c>
      <c r="O44" s="29">
        <f>(O27*O18)/2000</f>
        <v>0.621</v>
      </c>
      <c r="P44" s="83"/>
      <c r="Q44" s="29">
        <f>(Q27*Q18)/2000</f>
        <v>0.672</v>
      </c>
      <c r="R44" s="29">
        <f>(R27*R18)/2000</f>
        <v>0.294</v>
      </c>
      <c r="S44" s="29">
        <f>(S27*S18)/2000</f>
        <v>0.441</v>
      </c>
      <c r="T44" s="29">
        <f>(T27*T18)/2000</f>
        <v>0.5565</v>
      </c>
      <c r="U44" s="83"/>
      <c r="V44" s="49">
        <f>(V27*V18)/2000</f>
        <v>0.43689999999999996</v>
      </c>
      <c r="W44" s="49">
        <f>(W27*W18)/2000</f>
        <v>0.14135000000000003</v>
      </c>
      <c r="X44" s="49">
        <f>(X27*X18)/2000</f>
        <v>0.29555</v>
      </c>
      <c r="Y44" s="49">
        <f>(Y27*Y18)/2000</f>
        <v>0.02360545</v>
      </c>
      <c r="Z44" s="30">
        <f>(Z27*Z18)/2000</f>
        <v>0.28270000000000006</v>
      </c>
      <c r="AA44" s="17"/>
    </row>
    <row r="45" spans="1:27" s="1" customFormat="1" ht="13.5" customHeight="1">
      <c r="A45" s="8" t="s">
        <v>4</v>
      </c>
      <c r="B45" s="66"/>
      <c r="C45" s="35">
        <v>0.04</v>
      </c>
      <c r="D45" s="35">
        <v>0.04</v>
      </c>
      <c r="E45" s="35">
        <v>0.04</v>
      </c>
      <c r="F45" s="73"/>
      <c r="G45" s="35">
        <v>0.04</v>
      </c>
      <c r="H45" s="35">
        <v>0.04</v>
      </c>
      <c r="I45" s="35">
        <v>0.04</v>
      </c>
      <c r="J45" s="35">
        <v>0.04</v>
      </c>
      <c r="K45" s="74"/>
      <c r="L45" s="35">
        <v>0.04</v>
      </c>
      <c r="M45" s="35">
        <v>0.04</v>
      </c>
      <c r="N45" s="35">
        <v>0.04</v>
      </c>
      <c r="O45" s="35">
        <v>0.04</v>
      </c>
      <c r="P45" s="74"/>
      <c r="Q45" s="35">
        <v>0.04</v>
      </c>
      <c r="R45" s="35">
        <v>0.04</v>
      </c>
      <c r="S45" s="35">
        <v>0.04</v>
      </c>
      <c r="T45" s="35">
        <v>0.04</v>
      </c>
      <c r="U45" s="74"/>
      <c r="V45" s="51">
        <v>0.04</v>
      </c>
      <c r="W45" s="51">
        <v>0.04</v>
      </c>
      <c r="X45" s="51">
        <v>0.04</v>
      </c>
      <c r="Y45" s="51">
        <v>0.04</v>
      </c>
      <c r="Z45" s="36">
        <v>0.04</v>
      </c>
      <c r="AA45" s="7"/>
    </row>
    <row r="46" spans="1:27" s="3" customFormat="1" ht="13.5" customHeight="1">
      <c r="A46" s="10" t="s">
        <v>24</v>
      </c>
      <c r="B46" s="70"/>
      <c r="C46" s="29">
        <f>+C44/(1-C45)</f>
        <v>0.34270833333333334</v>
      </c>
      <c r="D46" s="29">
        <f>+D44/(1-D45)</f>
        <v>0.30624999999999997</v>
      </c>
      <c r="E46" s="29">
        <f>+E44/(1-E45)</f>
        <v>0.371875</v>
      </c>
      <c r="F46" s="78"/>
      <c r="G46" s="29">
        <f>+G44/(1-G45)</f>
        <v>0.91640625</v>
      </c>
      <c r="H46" s="29">
        <f>+H44/(1-H45)</f>
        <v>0.41328124999999993</v>
      </c>
      <c r="I46" s="29">
        <f>+I44/(1-I45)</f>
        <v>0.62890625</v>
      </c>
      <c r="J46" s="29">
        <f>+J44/(1-J45)</f>
        <v>0.71875</v>
      </c>
      <c r="K46" s="83"/>
      <c r="L46" s="29">
        <f>+L44/(1-L45)</f>
        <v>0.8015625</v>
      </c>
      <c r="M46" s="29">
        <f>+M44/(1-M45)</f>
        <v>0.35156250000000006</v>
      </c>
      <c r="N46" s="29">
        <f>+N44/(1-N45)</f>
        <v>0.534375</v>
      </c>
      <c r="O46" s="29">
        <f>+O44/(1-O45)</f>
        <v>0.646875</v>
      </c>
      <c r="P46" s="83"/>
      <c r="Q46" s="29">
        <f>+Q44/(1-Q45)</f>
        <v>0.7000000000000001</v>
      </c>
      <c r="R46" s="29">
        <f>+R44/(1-R45)</f>
        <v>0.30624999999999997</v>
      </c>
      <c r="S46" s="29">
        <f>+S44/(1-S45)</f>
        <v>0.45937500000000003</v>
      </c>
      <c r="T46" s="29">
        <f>+T44/(1-T45)</f>
        <v>0.5796875</v>
      </c>
      <c r="U46" s="83"/>
      <c r="V46" s="49">
        <f>+V44/(1-V45)</f>
        <v>0.45510416666666664</v>
      </c>
      <c r="W46" s="49">
        <f>+W44/(1-W45)</f>
        <v>0.14723958333333337</v>
      </c>
      <c r="X46" s="49">
        <f>+X44/(1-X45)</f>
        <v>0.30786458333333333</v>
      </c>
      <c r="Y46" s="49">
        <f>+Y44/(1-Y45)</f>
        <v>0.024589010416666668</v>
      </c>
      <c r="Z46" s="30">
        <f>+Z44/(1-Z45)</f>
        <v>0.29447916666666674</v>
      </c>
      <c r="AA46" s="17"/>
    </row>
    <row r="47" spans="1:27" s="1" customFormat="1" ht="13.5" customHeight="1">
      <c r="A47" s="8" t="s">
        <v>25</v>
      </c>
      <c r="B47" s="66"/>
      <c r="C47" s="37">
        <v>141.46</v>
      </c>
      <c r="D47" s="37">
        <v>137.1</v>
      </c>
      <c r="E47" s="37">
        <v>144.46</v>
      </c>
      <c r="F47" s="73"/>
      <c r="G47" s="37">
        <v>143.94</v>
      </c>
      <c r="H47" s="37">
        <v>197.12</v>
      </c>
      <c r="I47" s="37">
        <v>127.75</v>
      </c>
      <c r="J47" s="37">
        <v>135.05</v>
      </c>
      <c r="K47" s="74"/>
      <c r="L47" s="37">
        <v>143.74</v>
      </c>
      <c r="M47" s="37">
        <v>196.92</v>
      </c>
      <c r="N47" s="37">
        <v>127.03</v>
      </c>
      <c r="O47" s="37">
        <v>135.93</v>
      </c>
      <c r="P47" s="74"/>
      <c r="Q47" s="37">
        <v>143.59</v>
      </c>
      <c r="R47" s="37">
        <v>196.89</v>
      </c>
      <c r="S47" s="37">
        <v>126.3</v>
      </c>
      <c r="T47" s="37">
        <v>136.79</v>
      </c>
      <c r="U47" s="74"/>
      <c r="V47" s="53">
        <v>157.65</v>
      </c>
      <c r="W47" s="53">
        <v>120.24</v>
      </c>
      <c r="X47" s="53">
        <v>193.66</v>
      </c>
      <c r="Y47" s="53">
        <v>183.96</v>
      </c>
      <c r="Z47" s="38">
        <v>124.98</v>
      </c>
      <c r="AA47" s="7"/>
    </row>
    <row r="48" spans="1:27" s="1" customFormat="1" ht="13.5" customHeight="1">
      <c r="A48" s="8" t="s">
        <v>26</v>
      </c>
      <c r="B48" s="66"/>
      <c r="C48" s="33">
        <f>+C46*C47</f>
        <v>48.47952083333334</v>
      </c>
      <c r="D48" s="33">
        <f>+D46*D47</f>
        <v>41.98687499999999</v>
      </c>
      <c r="E48" s="33">
        <f>+E46*E47</f>
        <v>53.7210625</v>
      </c>
      <c r="F48" s="73"/>
      <c r="G48" s="33">
        <f>+G46*G47</f>
        <v>131.907515625</v>
      </c>
      <c r="H48" s="33">
        <f>+H46*H47</f>
        <v>81.466</v>
      </c>
      <c r="I48" s="33">
        <f>+I46*I47</f>
        <v>80.3427734375</v>
      </c>
      <c r="J48" s="33">
        <f>+J46*J47</f>
        <v>97.0671875</v>
      </c>
      <c r="K48" s="74"/>
      <c r="L48" s="33">
        <f>+L46*L47</f>
        <v>115.21659375</v>
      </c>
      <c r="M48" s="33">
        <f>+M46*M47</f>
        <v>69.22968750000001</v>
      </c>
      <c r="N48" s="33">
        <f>+N46*N47</f>
        <v>67.88165625</v>
      </c>
      <c r="O48" s="33">
        <f>+O46*O47</f>
        <v>87.92971875</v>
      </c>
      <c r="P48" s="74"/>
      <c r="Q48" s="33">
        <f>+Q46*Q47</f>
        <v>100.513</v>
      </c>
      <c r="R48" s="33">
        <f>+R46*R47</f>
        <v>60.29756249999999</v>
      </c>
      <c r="S48" s="33">
        <f>+S46*S47</f>
        <v>58.019062500000004</v>
      </c>
      <c r="T48" s="33">
        <f>+T46*T47</f>
        <v>79.295453125</v>
      </c>
      <c r="U48" s="74"/>
      <c r="V48" s="50">
        <f>+V46*V47</f>
        <v>71.74717187499999</v>
      </c>
      <c r="W48" s="50">
        <f>+W46*W47</f>
        <v>17.704087500000004</v>
      </c>
      <c r="X48" s="50">
        <f>+X46*X47</f>
        <v>59.62105520833333</v>
      </c>
      <c r="Y48" s="50">
        <f>+Y46*Y47</f>
        <v>4.523394356250001</v>
      </c>
      <c r="Z48" s="34">
        <f>+Z46*Z47</f>
        <v>36.80400625000001</v>
      </c>
      <c r="AA48" s="7"/>
    </row>
    <row r="49" spans="1:27" s="1" customFormat="1" ht="13.5" customHeight="1">
      <c r="A49" s="8" t="s">
        <v>27</v>
      </c>
      <c r="B49" s="66"/>
      <c r="C49" s="33">
        <f>+C33+C38+C43+C48</f>
        <v>73.93406628787879</v>
      </c>
      <c r="D49" s="33">
        <f>+D33+D38+D43+D48</f>
        <v>61.58687499999999</v>
      </c>
      <c r="E49" s="33">
        <f>+E33+E38+E43+E48</f>
        <v>83.78924431818183</v>
      </c>
      <c r="F49" s="73"/>
      <c r="G49" s="33">
        <f>+G33+G38+G43+G48</f>
        <v>266.37910653409097</v>
      </c>
      <c r="H49" s="33">
        <f>+H33+H38+H43+H48</f>
        <v>267.6923719512195</v>
      </c>
      <c r="I49" s="33">
        <f>+I33+I38+I43+I48</f>
        <v>167.8865234375</v>
      </c>
      <c r="J49" s="33">
        <f>+J33+J38+J43+J48</f>
        <v>203.11548295454546</v>
      </c>
      <c r="K49" s="74"/>
      <c r="L49" s="33">
        <f>+L33+L38+L43+L48</f>
        <v>234.41545738636364</v>
      </c>
      <c r="M49" s="33">
        <f>+M33+M38+M43+M48</f>
        <v>233.1005300720621</v>
      </c>
      <c r="N49" s="33">
        <f>+N33+N38+N43+N48</f>
        <v>145.50665625</v>
      </c>
      <c r="O49" s="33">
        <f>+O33+O38+O43+O48</f>
        <v>184.88426420454545</v>
      </c>
      <c r="P49" s="74"/>
      <c r="Q49" s="33">
        <f>+Q33+Q38+Q43+Q48</f>
        <v>206.58686363636363</v>
      </c>
      <c r="R49" s="33">
        <f>+R33+R38+R43+R48</f>
        <v>205.76388733370288</v>
      </c>
      <c r="S49" s="33">
        <f>+S33+S38+S43+S48</f>
        <v>127.1878125</v>
      </c>
      <c r="T49" s="33">
        <f>+T33+T38+T43+T48</f>
        <v>168.06818039772728</v>
      </c>
      <c r="U49" s="74"/>
      <c r="V49" s="50">
        <f>+V33+V38+V43+V48</f>
        <v>365.10683096590907</v>
      </c>
      <c r="W49" s="50">
        <f>+W33+W38+W43+W48</f>
        <v>269.7393147727273</v>
      </c>
      <c r="X49" s="50">
        <f>+X33+X38+X43+X48</f>
        <v>364.1959720597746</v>
      </c>
      <c r="Y49" s="50">
        <f>+Y33+Y38+Y43+Y48</f>
        <v>182.49589435625</v>
      </c>
      <c r="Z49" s="34">
        <f>+Z33+Z38+Z43+Z48</f>
        <v>203.21150624999999</v>
      </c>
      <c r="AA49" s="7"/>
    </row>
    <row r="50" spans="1:27" s="1" customFormat="1" ht="13.5" customHeight="1">
      <c r="A50" s="8" t="s">
        <v>37</v>
      </c>
      <c r="B50" s="66"/>
      <c r="C50" s="33">
        <f>+C49/C18</f>
        <v>0.5281004734848486</v>
      </c>
      <c r="D50" s="33">
        <f>+D49/D18</f>
        <v>0.43990624999999994</v>
      </c>
      <c r="E50" s="33">
        <f>+E49/E18</f>
        <v>0.5984946022727273</v>
      </c>
      <c r="F50" s="73"/>
      <c r="G50" s="33">
        <f>+G49/G18</f>
        <v>0.7721133522727275</v>
      </c>
      <c r="H50" s="33">
        <f>+H49/H18</f>
        <v>0.775919918699187</v>
      </c>
      <c r="I50" s="33">
        <f>+I49/I18</f>
        <v>0.4866276041666666</v>
      </c>
      <c r="J50" s="33">
        <f>+J49/J18</f>
        <v>0.5887405303030303</v>
      </c>
      <c r="K50" s="74"/>
      <c r="L50" s="33">
        <f>+L49/L18</f>
        <v>0.8682053977272728</v>
      </c>
      <c r="M50" s="33">
        <f>+M49/M18</f>
        <v>0.863335296563193</v>
      </c>
      <c r="N50" s="33">
        <f>+N49/N18</f>
        <v>0.5389135416666666</v>
      </c>
      <c r="O50" s="33">
        <f>+O49/O18</f>
        <v>0.6847565340909091</v>
      </c>
      <c r="P50" s="74"/>
      <c r="Q50" s="33">
        <f>+Q49/Q18</f>
        <v>0.9837469696969696</v>
      </c>
      <c r="R50" s="33">
        <f>+R49/R18</f>
        <v>0.9798280349223947</v>
      </c>
      <c r="S50" s="33">
        <f>+S49/S18</f>
        <v>0.60565625</v>
      </c>
      <c r="T50" s="33">
        <f>+T49/T18</f>
        <v>0.800324668560606</v>
      </c>
      <c r="U50" s="74"/>
      <c r="V50" s="50">
        <f>+V49/V18</f>
        <v>1.4206491477272727</v>
      </c>
      <c r="W50" s="50">
        <f>+W49/W18</f>
        <v>1.0495693181818184</v>
      </c>
      <c r="X50" s="50">
        <f>+X49/X18</f>
        <v>1.4171049496489283</v>
      </c>
      <c r="Y50" s="50">
        <f>+Y49/Y18</f>
        <v>0.71010075625</v>
      </c>
      <c r="Z50" s="34">
        <f>+Z49/Z18</f>
        <v>0.7907062499999999</v>
      </c>
      <c r="AA50" s="7"/>
    </row>
    <row r="51" spans="1:26" ht="13.5" customHeight="1" thickBot="1">
      <c r="A51" s="14" t="s">
        <v>28</v>
      </c>
      <c r="B51" s="71"/>
      <c r="C51" s="39">
        <f>+C49/(C22*C18)</f>
        <v>0.2957362651515152</v>
      </c>
      <c r="D51" s="39">
        <f>+D49/(D22*D18)</f>
        <v>0.24634749999999997</v>
      </c>
      <c r="E51" s="39">
        <f>+E49/(E22*E18)</f>
        <v>0.3351569772727273</v>
      </c>
      <c r="F51" s="79"/>
      <c r="G51" s="39">
        <f>+G49/(G22*G18)</f>
        <v>0.5919535700757577</v>
      </c>
      <c r="H51" s="39">
        <f>+H49/(H22*H18)</f>
        <v>0.5948719376693767</v>
      </c>
      <c r="I51" s="39">
        <f>+I49/(I22*I18)</f>
        <v>0.3730811631944444</v>
      </c>
      <c r="J51" s="39">
        <f>+J49/(J22*J18)</f>
        <v>0.45136773989898993</v>
      </c>
      <c r="K51" s="84"/>
      <c r="L51" s="39">
        <f>+L49/(L22*L18)</f>
        <v>0.5209232386363637</v>
      </c>
      <c r="M51" s="39">
        <f>+M49/(M22*M18)</f>
        <v>0.5180011779379158</v>
      </c>
      <c r="N51" s="39">
        <f>+N49/(N22*N18)</f>
        <v>0.323348125</v>
      </c>
      <c r="O51" s="39">
        <f>+O49/(O22*O18)</f>
        <v>0.41085392045454544</v>
      </c>
      <c r="P51" s="84"/>
      <c r="Q51" s="39">
        <f>+Q49/(Q22*Q18)</f>
        <v>0.4590819191919192</v>
      </c>
      <c r="R51" s="39">
        <f>+R49/(R22*R18)</f>
        <v>0.4572530829637842</v>
      </c>
      <c r="S51" s="39">
        <f>+S49/(S22*S18)</f>
        <v>0.28263958333333333</v>
      </c>
      <c r="T51" s="39">
        <f>+T49/(T22*T18)</f>
        <v>0.37348484532828286</v>
      </c>
      <c r="U51" s="84"/>
      <c r="V51" s="39">
        <f>+V49/(V22*V18)</f>
        <v>0.7902745259002361</v>
      </c>
      <c r="W51" s="39">
        <f>+W49/(W22*W18)</f>
        <v>0.583851330676899</v>
      </c>
      <c r="X51" s="39">
        <f>+X49/(X22*X18)</f>
        <v>0.788302969826352</v>
      </c>
      <c r="Y51" s="39">
        <f>+Y49/(Y22*Y18)</f>
        <v>0.3950127583468615</v>
      </c>
      <c r="Z51" s="40">
        <f>+Z49/(Z22*Z18)</f>
        <v>0.4398517451298701</v>
      </c>
    </row>
    <row r="52" ht="6.75" customHeight="1" thickTop="1"/>
    <row r="53" ht="14.25">
      <c r="A53" s="5" t="s">
        <v>35</v>
      </c>
    </row>
    <row r="54" ht="14.25">
      <c r="A54" s="5" t="s">
        <v>38</v>
      </c>
    </row>
  </sheetData>
  <sheetProtection sheet="1" objects="1" scenarios="1" selectLockedCells="1"/>
  <mergeCells count="5">
    <mergeCell ref="C17:E17"/>
    <mergeCell ref="V17:Z17"/>
    <mergeCell ref="G17:J17"/>
    <mergeCell ref="L17:O17"/>
    <mergeCell ref="Q17:T17"/>
  </mergeCells>
  <printOptions gridLines="1"/>
  <pageMargins left="0.52" right="0.33" top="0.7" bottom="0.72" header="0.5" footer="0.5"/>
  <pageSetup horizontalDpi="300" verticalDpi="300" orientation="landscape" scale="70" r:id="rId1"/>
  <rowBreaks count="1" manualBreakCount="1">
    <brk id="5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NCSU-ARE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Wyona Caudle</dc:creator>
  <cp:keywords/>
  <dc:description/>
  <cp:lastModifiedBy>luana</cp:lastModifiedBy>
  <cp:lastPrinted>2005-11-22T14:53:43Z</cp:lastPrinted>
  <dcterms:created xsi:type="dcterms:W3CDTF">2001-11-05T19:55:59Z</dcterms:created>
  <dcterms:modified xsi:type="dcterms:W3CDTF">2005-11-30T15:23:40Z</dcterms:modified>
  <cp:category/>
  <cp:version/>
  <cp:contentType/>
  <cp:contentStatus/>
</cp:coreProperties>
</file>