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Q:\Shared drives\Budgets\2025 Budgets\Interactives\"/>
    </mc:Choice>
  </mc:AlternateContent>
  <xr:revisionPtr revIDLastSave="0" documentId="13_ncr:1_{F4A5C7E7-C9E9-4998-AE8D-B24B73B15336}" xr6:coauthVersionLast="47" xr6:coauthVersionMax="47" xr10:uidLastSave="{00000000-0000-0000-0000-000000000000}"/>
  <bookViews>
    <workbookView xWindow="17100" yWindow="0" windowWidth="17400" windowHeight="20985" xr2:uid="{00000000-000D-0000-FFFF-FFFF00000000}"/>
  </bookViews>
  <sheets>
    <sheet name="Introduction" sheetId="7" r:id="rId1"/>
    <sheet name="Machine Harvest Hand Top" sheetId="1" r:id="rId2"/>
    <sheet name="Hand Top Hand Har Ride Aid" sheetId="3" r:id="rId3"/>
    <sheet name="Hand Harvest Hand Top" sheetId="4" r:id="rId4"/>
    <sheet name="Equipment Cost Comparison" sheetId="5" r:id="rId5"/>
    <sheet name="Tables" sheetId="6" r:id="rId6"/>
  </sheets>
  <externalReferences>
    <externalReference r:id="rId7"/>
    <externalReference r:id="rId8"/>
    <externalReference r:id="rId9"/>
    <externalReference r:id="rId10"/>
  </externalReferences>
  <definedNames>
    <definedName name="mach">[1]Machinery!$A$7:$M$293</definedName>
    <definedName name="Mach_Costs">[2]Machinery!$A$7:$M$292</definedName>
    <definedName name="mach2">[3]Machinery!$A$7:$M$293</definedName>
    <definedName name="mach3">[4]Machinery!$A$7:$M$293</definedName>
    <definedName name="_xlnm.Print_Area" localSheetId="3">'Hand Harvest Hand Top'!$A$1:$F$46</definedName>
    <definedName name="_xlnm.Print_Area" localSheetId="2">'Hand Top Hand Har Ride Aid'!$A$1:$F$44</definedName>
    <definedName name="_xlnm.Print_Area" localSheetId="1">'Machine Harvest Hand Top'!$A$1:$F$48</definedName>
    <definedName name="Seeds">[2]Seed!$A$7:$H$190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4" l="1"/>
  <c r="D32" i="3" l="1"/>
  <c r="F43" i="3"/>
  <c r="F34" i="3"/>
  <c r="F44" i="1"/>
  <c r="F35" i="1"/>
  <c r="F25" i="1"/>
  <c r="D33" i="1"/>
  <c r="F16" i="3"/>
  <c r="F15" i="3"/>
  <c r="F14" i="3"/>
  <c r="F17" i="1"/>
  <c r="F16" i="1"/>
  <c r="F15" i="1"/>
  <c r="N39" i="6" l="1"/>
  <c r="M39" i="6"/>
  <c r="L39" i="6"/>
  <c r="I39" i="6"/>
  <c r="K39" i="6" s="1"/>
  <c r="E39" i="6"/>
  <c r="B39" i="6"/>
  <c r="G39" i="6" s="1"/>
  <c r="I38" i="6"/>
  <c r="N38" i="6" s="1"/>
  <c r="G38" i="6"/>
  <c r="B38" i="6"/>
  <c r="E38" i="6" s="1"/>
  <c r="N37" i="6"/>
  <c r="M37" i="6"/>
  <c r="L37" i="6"/>
  <c r="K37" i="6"/>
  <c r="E37" i="6"/>
  <c r="K36" i="6"/>
  <c r="I36" i="6"/>
  <c r="L36" i="6" s="1"/>
  <c r="G36" i="6"/>
  <c r="F36" i="6"/>
  <c r="E36" i="6"/>
  <c r="B36" i="6"/>
  <c r="D36" i="6" s="1"/>
  <c r="L35" i="6"/>
  <c r="K35" i="6"/>
  <c r="J35" i="6"/>
  <c r="I35" i="6"/>
  <c r="N35" i="6" s="1"/>
  <c r="B35" i="6"/>
  <c r="G35" i="6" s="1"/>
  <c r="N33" i="6"/>
  <c r="N36" i="6" s="1"/>
  <c r="M33" i="6"/>
  <c r="M36" i="6" s="1"/>
  <c r="K33" i="6"/>
  <c r="J33" i="6"/>
  <c r="J37" i="6" s="1"/>
  <c r="G33" i="6"/>
  <c r="G37" i="6" s="1"/>
  <c r="F33" i="6"/>
  <c r="F38" i="6" s="1"/>
  <c r="D33" i="6"/>
  <c r="D39" i="6" s="1"/>
  <c r="C33" i="6"/>
  <c r="C37" i="6" s="1"/>
  <c r="P27" i="6"/>
  <c r="T27" i="6" s="1"/>
  <c r="N27" i="6"/>
  <c r="M27" i="6"/>
  <c r="L27" i="6"/>
  <c r="I27" i="6"/>
  <c r="K27" i="6" s="1"/>
  <c r="E27" i="6"/>
  <c r="D27" i="6"/>
  <c r="C27" i="6"/>
  <c r="B27" i="6"/>
  <c r="F27" i="6" s="1"/>
  <c r="P26" i="6"/>
  <c r="U26" i="6" s="1"/>
  <c r="N26" i="6"/>
  <c r="I26" i="6"/>
  <c r="M26" i="6" s="1"/>
  <c r="F26" i="6"/>
  <c r="E26" i="6"/>
  <c r="B26" i="6"/>
  <c r="D26" i="6" s="1"/>
  <c r="S25" i="6"/>
  <c r="R25" i="6"/>
  <c r="Q25" i="6"/>
  <c r="L25" i="6"/>
  <c r="F25" i="6"/>
  <c r="E25" i="6"/>
  <c r="R24" i="6"/>
  <c r="Q24" i="6"/>
  <c r="P24" i="6"/>
  <c r="U24" i="6" s="1"/>
  <c r="I24" i="6"/>
  <c r="N24" i="6" s="1"/>
  <c r="B24" i="6"/>
  <c r="E24" i="6" s="1"/>
  <c r="T23" i="6"/>
  <c r="S23" i="6"/>
  <c r="R23" i="6"/>
  <c r="P23" i="6"/>
  <c r="U23" i="6" s="1"/>
  <c r="K23" i="6"/>
  <c r="J23" i="6"/>
  <c r="I23" i="6"/>
  <c r="N23" i="6" s="1"/>
  <c r="B23" i="6"/>
  <c r="G23" i="6" s="1"/>
  <c r="U21" i="6"/>
  <c r="U27" i="6" s="1"/>
  <c r="T21" i="6"/>
  <c r="T25" i="6" s="1"/>
  <c r="R21" i="6"/>
  <c r="R27" i="6" s="1"/>
  <c r="Q21" i="6"/>
  <c r="Q23" i="6" s="1"/>
  <c r="N21" i="6"/>
  <c r="N25" i="6" s="1"/>
  <c r="M21" i="6"/>
  <c r="M25" i="6" s="1"/>
  <c r="K21" i="6"/>
  <c r="K26" i="6" s="1"/>
  <c r="J21" i="6"/>
  <c r="J26" i="6" s="1"/>
  <c r="G21" i="6"/>
  <c r="G24" i="6" s="1"/>
  <c r="F21" i="6"/>
  <c r="F24" i="6" s="1"/>
  <c r="D21" i="6"/>
  <c r="D25" i="6" s="1"/>
  <c r="C21" i="6"/>
  <c r="C25" i="6" s="1"/>
  <c r="R15" i="6"/>
  <c r="Q15" i="6"/>
  <c r="P15" i="6"/>
  <c r="U15" i="6" s="1"/>
  <c r="I15" i="6"/>
  <c r="N15" i="6" s="1"/>
  <c r="G15" i="6"/>
  <c r="F15" i="6"/>
  <c r="B15" i="6"/>
  <c r="E15" i="6" s="1"/>
  <c r="T14" i="6"/>
  <c r="S14" i="6"/>
  <c r="R14" i="6"/>
  <c r="P14" i="6"/>
  <c r="Q14" i="6" s="1"/>
  <c r="J14" i="6"/>
  <c r="I14" i="6"/>
  <c r="N14" i="6" s="1"/>
  <c r="B14" i="6"/>
  <c r="G14" i="6" s="1"/>
  <c r="U13" i="6"/>
  <c r="T13" i="6"/>
  <c r="S13" i="6"/>
  <c r="Q13" i="6"/>
  <c r="L13" i="6"/>
  <c r="K13" i="6"/>
  <c r="J13" i="6"/>
  <c r="E13" i="6"/>
  <c r="U12" i="6"/>
  <c r="T12" i="6"/>
  <c r="S12" i="6"/>
  <c r="P12" i="6"/>
  <c r="R12" i="6" s="1"/>
  <c r="L12" i="6"/>
  <c r="K12" i="6"/>
  <c r="J12" i="6"/>
  <c r="I12" i="6"/>
  <c r="N12" i="6" s="1"/>
  <c r="B12" i="6"/>
  <c r="G12" i="6" s="1"/>
  <c r="U11" i="6"/>
  <c r="R11" i="6"/>
  <c r="P11" i="6"/>
  <c r="T11" i="6" s="1"/>
  <c r="M11" i="6"/>
  <c r="L11" i="6"/>
  <c r="I11" i="6"/>
  <c r="K11" i="6" s="1"/>
  <c r="E11" i="6"/>
  <c r="D11" i="6"/>
  <c r="C11" i="6"/>
  <c r="B11" i="6"/>
  <c r="G11" i="6" s="1"/>
  <c r="U9" i="6"/>
  <c r="T9" i="6"/>
  <c r="R9" i="6"/>
  <c r="R13" i="6" s="1"/>
  <c r="Q9" i="6"/>
  <c r="N9" i="6"/>
  <c r="N13" i="6" s="1"/>
  <c r="M9" i="6"/>
  <c r="M13" i="6" s="1"/>
  <c r="K9" i="6"/>
  <c r="K14" i="6" s="1"/>
  <c r="J9" i="6"/>
  <c r="G9" i="6"/>
  <c r="G13" i="6" s="1"/>
  <c r="F9" i="6"/>
  <c r="F13" i="6" s="1"/>
  <c r="D9" i="6"/>
  <c r="D13" i="6" s="1"/>
  <c r="C9" i="6"/>
  <c r="C13" i="6" s="1"/>
  <c r="N11" i="6" l="1"/>
  <c r="J38" i="6"/>
  <c r="F11" i="6"/>
  <c r="D12" i="6"/>
  <c r="M12" i="6"/>
  <c r="C14" i="6"/>
  <c r="L14" i="6"/>
  <c r="U14" i="6"/>
  <c r="J15" i="6"/>
  <c r="S15" i="6"/>
  <c r="C23" i="6"/>
  <c r="L23" i="6"/>
  <c r="J24" i="6"/>
  <c r="S24" i="6"/>
  <c r="J25" i="6"/>
  <c r="R26" i="6"/>
  <c r="D35" i="6"/>
  <c r="M35" i="6"/>
  <c r="K38" i="6"/>
  <c r="F39" i="6"/>
  <c r="G25" i="6"/>
  <c r="G26" i="6"/>
  <c r="Q26" i="6"/>
  <c r="D37" i="6"/>
  <c r="Q11" i="6"/>
  <c r="E12" i="6"/>
  <c r="D14" i="6"/>
  <c r="M14" i="6"/>
  <c r="K15" i="6"/>
  <c r="T15" i="6"/>
  <c r="D23" i="6"/>
  <c r="M23" i="6"/>
  <c r="K24" i="6"/>
  <c r="T24" i="6"/>
  <c r="K25" i="6"/>
  <c r="U25" i="6"/>
  <c r="S26" i="6"/>
  <c r="G27" i="6"/>
  <c r="Q27" i="6"/>
  <c r="E35" i="6"/>
  <c r="J36" i="6"/>
  <c r="F37" i="6"/>
  <c r="C38" i="6"/>
  <c r="L38" i="6"/>
  <c r="C15" i="6"/>
  <c r="L15" i="6"/>
  <c r="E23" i="6"/>
  <c r="C24" i="6"/>
  <c r="L24" i="6"/>
  <c r="T26" i="6"/>
  <c r="F35" i="6"/>
  <c r="D38" i="6"/>
  <c r="M38" i="6"/>
  <c r="C12" i="6"/>
  <c r="C35" i="6"/>
  <c r="F12" i="6"/>
  <c r="E14" i="6"/>
  <c r="J11" i="6"/>
  <c r="S11" i="6"/>
  <c r="Q12" i="6"/>
  <c r="F14" i="6"/>
  <c r="D15" i="6"/>
  <c r="M15" i="6"/>
  <c r="F23" i="6"/>
  <c r="D24" i="6"/>
  <c r="M24" i="6"/>
  <c r="C26" i="6"/>
  <c r="L26" i="6"/>
  <c r="J27" i="6"/>
  <c r="S27" i="6"/>
  <c r="C36" i="6"/>
  <c r="J39" i="6"/>
  <c r="C39" i="6"/>
  <c r="F13" i="1" l="1"/>
  <c r="F40" i="4" l="1"/>
  <c r="F38" i="4"/>
  <c r="F37" i="4"/>
  <c r="F36" i="4"/>
  <c r="F35" i="4"/>
  <c r="F31" i="4"/>
  <c r="F30" i="4"/>
  <c r="D32" i="4" s="1"/>
  <c r="F29" i="4"/>
  <c r="F28" i="4"/>
  <c r="F27" i="4"/>
  <c r="F26" i="4"/>
  <c r="F25" i="4"/>
  <c r="F24" i="4"/>
  <c r="F22" i="4"/>
  <c r="F21" i="4"/>
  <c r="F20" i="4"/>
  <c r="F19" i="4"/>
  <c r="F18" i="4"/>
  <c r="F17" i="4"/>
  <c r="F16" i="4"/>
  <c r="F15" i="4"/>
  <c r="F14" i="4"/>
  <c r="F13" i="4"/>
  <c r="F12" i="4"/>
  <c r="F8" i="4"/>
  <c r="F7" i="4"/>
  <c r="F40" i="3"/>
  <c r="F38" i="3"/>
  <c r="F37" i="3"/>
  <c r="F36" i="3"/>
  <c r="F35" i="3"/>
  <c r="F31" i="3"/>
  <c r="F30" i="3"/>
  <c r="F29" i="3"/>
  <c r="F28" i="3"/>
  <c r="F27" i="3"/>
  <c r="F26" i="3"/>
  <c r="F25" i="3"/>
  <c r="F24" i="3"/>
  <c r="F22" i="3"/>
  <c r="F21" i="3"/>
  <c r="F20" i="3"/>
  <c r="F19" i="3"/>
  <c r="F18" i="3"/>
  <c r="F17" i="3"/>
  <c r="F13" i="3"/>
  <c r="F12" i="3"/>
  <c r="F10" i="3"/>
  <c r="F8" i="3"/>
  <c r="F7" i="3"/>
  <c r="F41" i="1"/>
  <c r="F39" i="1"/>
  <c r="F38" i="1"/>
  <c r="F37" i="1"/>
  <c r="F36" i="1"/>
  <c r="F32" i="1"/>
  <c r="F31" i="1"/>
  <c r="F30" i="1"/>
  <c r="F29" i="1"/>
  <c r="F33" i="1" s="1"/>
  <c r="F28" i="1"/>
  <c r="F27" i="1"/>
  <c r="F26" i="1"/>
  <c r="F23" i="1"/>
  <c r="F22" i="1"/>
  <c r="F21" i="1"/>
  <c r="F20" i="1"/>
  <c r="F19" i="1"/>
  <c r="F18" i="1"/>
  <c r="F14" i="1"/>
  <c r="F11" i="1"/>
  <c r="F9" i="1"/>
  <c r="F8" i="1"/>
  <c r="F32" i="4" l="1"/>
  <c r="F33" i="4" s="1"/>
  <c r="F11" i="4"/>
  <c r="F41" i="4"/>
  <c r="F41" i="3"/>
  <c r="F34" i="1"/>
  <c r="F12" i="1"/>
  <c r="F42" i="1"/>
  <c r="F11" i="3"/>
  <c r="F34" i="4" l="1"/>
  <c r="F43" i="4"/>
  <c r="F43" i="1"/>
  <c r="F42" i="4"/>
  <c r="F32" i="3" l="1"/>
  <c r="F33" i="3" s="1"/>
  <c r="F42" i="3" l="1"/>
</calcChain>
</file>

<file path=xl/sharedStrings.xml><?xml version="1.0" encoding="utf-8"?>
<sst xmlns="http://schemas.openxmlformats.org/spreadsheetml/2006/main" count="408" uniqueCount="129">
  <si>
    <t/>
  </si>
  <si>
    <t>1. GROSS RECEIPTS</t>
  </si>
  <si>
    <t>Stalk Position</t>
  </si>
  <si>
    <t>Lugs</t>
  </si>
  <si>
    <t>Cutter</t>
  </si>
  <si>
    <t>2. VARIABLE COSTS</t>
  </si>
  <si>
    <t xml:space="preserve">3. INCOME ABOVE VARIABLE COSTS: </t>
  </si>
  <si>
    <t>4. FIXED COSTS</t>
  </si>
  <si>
    <t>5. TOTAL COSTS:</t>
  </si>
  <si>
    <t>6. NET RETURNS TO LAND, RISK, AND MANAGEMENT:</t>
  </si>
  <si>
    <t>PER ACRE MACHINERY AND LABOR REQUIREMENTS FOR MACHINE HARVEST TOBACCO</t>
  </si>
  <si>
    <t>MONTH</t>
  </si>
  <si>
    <t xml:space="preserve">   OPERATION    </t>
  </si>
  <si>
    <t>TIMES</t>
  </si>
  <si>
    <t xml:space="preserve"> LABOR</t>
  </si>
  <si>
    <t>MACHINE</t>
  </si>
  <si>
    <t>VARIABLE</t>
  </si>
  <si>
    <t xml:space="preserve">  FIXED</t>
  </si>
  <si>
    <t>OVER</t>
  </si>
  <si>
    <t xml:space="preserve"> HOURS</t>
  </si>
  <si>
    <t>COSTS</t>
  </si>
  <si>
    <t>11,3</t>
  </si>
  <si>
    <t>4,5</t>
  </si>
  <si>
    <t>5 thru 8</t>
  </si>
  <si>
    <t>PRE-HARVEST TOTAL</t>
  </si>
  <si>
    <t>7,8,9</t>
  </si>
  <si>
    <t>PER-ACRE HARVEST TOTAL</t>
  </si>
  <si>
    <t>PER ACRE TOTALS FOR</t>
  </si>
  <si>
    <t>SELECTED OPERATIONS</t>
  </si>
  <si>
    <t>HEAVY DISK 20'</t>
  </si>
  <si>
    <t>FUMIGATION UNIT</t>
  </si>
  <si>
    <t>TOBACCO BEDDER 4-ROW</t>
  </si>
  <si>
    <t>TOBACCO BED SHAPER 4-ROW</t>
  </si>
  <si>
    <t>TOBACCO TRANSPLANTER 4-ROW</t>
  </si>
  <si>
    <t>CULTIVATOR 4-ROW</t>
  </si>
  <si>
    <t>HIBOY 90'</t>
  </si>
  <si>
    <t>TOBACCO PICKER 2-ROW</t>
  </si>
  <si>
    <t>TOBACCO TRAILER</t>
  </si>
  <si>
    <t>BUSHHOG 14'</t>
  </si>
  <si>
    <t>TOBACCO - HAND HARVEST</t>
  </si>
  <si>
    <t>PER ACRE MACHINERY AND LABOR REQUIREMENTS FOR HAND HARVEST TOBACCO</t>
  </si>
  <si>
    <t>3 thru 8</t>
  </si>
  <si>
    <t>7,8,9,</t>
  </si>
  <si>
    <t>TOBACCO - MACHINE HARVEST  HAND TOP</t>
  </si>
  <si>
    <t>Scouting</t>
  </si>
  <si>
    <t>Hauling</t>
  </si>
  <si>
    <t>Electricity</t>
  </si>
  <si>
    <t>Baler</t>
  </si>
  <si>
    <t>lb</t>
  </si>
  <si>
    <t>Leaf</t>
  </si>
  <si>
    <t>Tips</t>
  </si>
  <si>
    <t>thou</t>
  </si>
  <si>
    <t>gal</t>
  </si>
  <si>
    <t>ton</t>
  </si>
  <si>
    <t>acre</t>
  </si>
  <si>
    <t>kwh</t>
  </si>
  <si>
    <t>hr</t>
  </si>
  <si>
    <t>$</t>
  </si>
  <si>
    <t>Fertilizer,   15.5-0-0</t>
  </si>
  <si>
    <t>Irrigation</t>
  </si>
  <si>
    <t>cycle</t>
  </si>
  <si>
    <t>Unit</t>
  </si>
  <si>
    <t>Quantity</t>
  </si>
  <si>
    <t>Price or Cost/Unit</t>
  </si>
  <si>
    <t>Total Per Acre</t>
  </si>
  <si>
    <t>Yield</t>
  </si>
  <si>
    <t>Price/lb</t>
  </si>
  <si>
    <t>Fertilizer,  6-6-18</t>
  </si>
  <si>
    <t>TOBACCO STRIPPER</t>
  </si>
  <si>
    <t>Tobacco Yield (pounds/acre)</t>
  </si>
  <si>
    <t>Net Return ($/acre) at $/pound Price</t>
  </si>
  <si>
    <t>Soybean Yield (bushels/acre)</t>
  </si>
  <si>
    <t>Net return ($/acre) at $/bushel Price</t>
  </si>
  <si>
    <t>Total Cost of Production ($/acre)</t>
  </si>
  <si>
    <t>Net Return ($/acre)</t>
  </si>
  <si>
    <t xml:space="preserve">Net Return ($/acre) </t>
  </si>
  <si>
    <t>Grain Sorghum Yield (bushels/acre)</t>
  </si>
  <si>
    <t>Net Return ($/acre) at $/bushel Price</t>
  </si>
  <si>
    <t>Cotton Yield (pounds lint/acre)</t>
  </si>
  <si>
    <t>Net return ($/acre) at $/pound Price</t>
  </si>
  <si>
    <t>Corn Yield (bushels/acre)</t>
  </si>
  <si>
    <t>Wheat Yield (bushels/acre)</t>
  </si>
  <si>
    <t>Peanut Yield (tons/acre)</t>
  </si>
  <si>
    <t>Net Return ($/acre) at $/ton</t>
  </si>
  <si>
    <t>Net return ($/acre)</t>
  </si>
  <si>
    <t>Category</t>
  </si>
  <si>
    <t>Item</t>
  </si>
  <si>
    <t>Total Receipts:</t>
  </si>
  <si>
    <t>Total Variable Costs:</t>
  </si>
  <si>
    <t>Total Fixed Costs:</t>
  </si>
  <si>
    <t>Interest on Operating Capital</t>
  </si>
  <si>
    <t>Baling Supplies</t>
  </si>
  <si>
    <t>Tractor/Machinery</t>
  </si>
  <si>
    <t>Labor, Pre-Harvest</t>
  </si>
  <si>
    <t>Labor, Harvest/Baling</t>
  </si>
  <si>
    <t>Labor, Post-Harvest</t>
  </si>
  <si>
    <t>Bulk Barn</t>
  </si>
  <si>
    <t>Tobacco Loading System</t>
  </si>
  <si>
    <t>H2A Overhead</t>
  </si>
  <si>
    <t>Plants (Greenhouse)</t>
  </si>
  <si>
    <t>Multipurpose Fumigation</t>
  </si>
  <si>
    <t>Lime (Prorated)</t>
  </si>
  <si>
    <t>Sucker Control</t>
  </si>
  <si>
    <t>Cover Crop</t>
  </si>
  <si>
    <t>Curing Fuel</t>
  </si>
  <si>
    <t>9-45-15 Transplant Starter</t>
  </si>
  <si>
    <t>Pest Control</t>
  </si>
  <si>
    <t>Crop Insurance</t>
  </si>
  <si>
    <t>Instructions for Use</t>
  </si>
  <si>
    <t xml:space="preserve">To make changes in the budgets on the following tabs change blue numbers only. The black font indicates numbers not intended to be changed or numbers that have related formulas. If you mistakenly make changes to these numbers you can always downloand the budgets again to regain the fomulas that you need. </t>
  </si>
  <si>
    <t>Assumptions made in creation of this budget as well as other cost related details can be found by downloading the individual budgets at:</t>
  </si>
  <si>
    <t>https://cals.ncsu.edu/are-extension/business-planning-and-operations/enterprise-budgets/tobacco-budgets/</t>
  </si>
  <si>
    <t>Return to Land, Overhead, and Management at Various Yields and Costs of Production for Various Crops</t>
  </si>
  <si>
    <r>
      <t xml:space="preserve">Yields, and costs colored in </t>
    </r>
    <r>
      <rPr>
        <sz val="11"/>
        <color rgb="FF0000FF"/>
        <rFont val="Univers LT Std 47 Cn Lt"/>
      </rPr>
      <t>blue</t>
    </r>
    <r>
      <rPr>
        <sz val="11"/>
        <color theme="1"/>
        <rFont val="Univers LT Std 47 Cn Lt"/>
      </rPr>
      <t xml:space="preserve"> and be changed to fit your farms 3 to 5 year average to show your farms risk.</t>
    </r>
  </si>
  <si>
    <r>
      <t xml:space="preserve">Use the price in </t>
    </r>
    <r>
      <rPr>
        <sz val="11"/>
        <color rgb="FF0000FF"/>
        <rFont val="Univers LT Std 47 Cn Lt"/>
      </rPr>
      <t>blue</t>
    </r>
    <r>
      <rPr>
        <sz val="11"/>
        <color theme="1"/>
        <rFont val="Univers LT Std 47 Cn Lt"/>
      </rPr>
      <t xml:space="preserve"> to estimate what you expect for the coming years price or you can use a 3 year average based on your received prices.</t>
    </r>
  </si>
  <si>
    <t>Sweet Potato Yield (40lb bushel/acre)</t>
  </si>
  <si>
    <t>Net Return ($/acre) at $/bushel Price Assuming 70% No. 1, 20% Jumbo, and 10% Canner</t>
  </si>
  <si>
    <t>Tobacco, Machine Harvest Hand Top-2025</t>
  </si>
  <si>
    <t>Tobacco, Hand Top &amp; Harvest w/ Machine Aid-2025</t>
  </si>
  <si>
    <t>Tobacco, Hand Harvest Hand Top-2025</t>
  </si>
  <si>
    <t>Estimated Costs and Returns Per Acre, 2025</t>
  </si>
  <si>
    <t>TOBACCO - MACHINE HARVEST w/ RIDE AID</t>
  </si>
  <si>
    <t>TOBACCO HAND HAR. RIDING AID  4-ROW</t>
  </si>
  <si>
    <t>CROP INSURANCE: 65% BASED PREMIUIM. NO DISASTER SUBSIDIES.</t>
  </si>
  <si>
    <t>PLEASE NOTE: THIS BUDGET IS FOR PLANNING PURPOSES ONLY, IT DOES NOT INCLUDE LAND RENT</t>
  </si>
  <si>
    <t>CONSULTING SERVICES INCLUDE SOIL SAMPLING WITH ANALYSIS AND SCOUTING IN SEASON</t>
  </si>
  <si>
    <t>PEST CONTROL INCLUDES HERBICIDES, INSECTICIDES, AND FUNGICIDES</t>
  </si>
  <si>
    <t>*</t>
  </si>
  <si>
    <t>Consulting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</si>
</sst>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00"/>
    <numFmt numFmtId="165" formatCode="&quot;$&quot;#,##0.000"/>
    <numFmt numFmtId="166" formatCode="0.000%"/>
  </numFmts>
  <fonts count="26">
    <font>
      <sz val="11"/>
      <color theme="1"/>
      <name val="Calibri"/>
      <family val="2"/>
      <scheme val="minor"/>
    </font>
    <font>
      <b/>
      <sz val="26"/>
      <color rgb="FFFFFFFF"/>
      <name val="Arial Narrow"/>
      <family val="2"/>
    </font>
    <font>
      <sz val="12"/>
      <color rgb="FFFFFFFF"/>
      <name val="Arial"/>
      <family val="2"/>
    </font>
    <font>
      <sz val="12"/>
      <color indexed="8"/>
      <name val="Arial"/>
      <family val="2"/>
    </font>
    <font>
      <b/>
      <sz val="12"/>
      <color indexed="8"/>
      <name val="Arial"/>
      <family val="2"/>
    </font>
    <font>
      <sz val="12"/>
      <color indexed="12"/>
      <name val="Arial"/>
      <family val="2"/>
    </font>
    <font>
      <b/>
      <sz val="12"/>
      <color rgb="FFFFFFFF"/>
      <name val="Arial Narrow"/>
      <family val="2"/>
    </font>
    <font>
      <sz val="11"/>
      <color indexed="8"/>
      <name val="Arial"/>
      <family val="2"/>
    </font>
    <font>
      <sz val="12"/>
      <color rgb="FF0000FF"/>
      <name val="Arial"/>
      <family val="2"/>
    </font>
    <font>
      <sz val="12"/>
      <name val="Arial"/>
      <family val="2"/>
    </font>
    <font>
      <b/>
      <sz val="12"/>
      <name val="Arial"/>
      <family val="2"/>
    </font>
    <font>
      <sz val="12"/>
      <color theme="1"/>
      <name val="Arial"/>
      <family val="2"/>
    </font>
    <font>
      <b/>
      <sz val="12"/>
      <color theme="1"/>
      <name val="Arial"/>
      <family val="2"/>
    </font>
    <font>
      <sz val="9"/>
      <color theme="1"/>
      <name val="Univers LT Std 47 Cn Lt"/>
    </font>
    <font>
      <b/>
      <sz val="10"/>
      <color theme="1"/>
      <name val="Univers LT Std 47 Cn Lt"/>
    </font>
    <font>
      <sz val="9"/>
      <color rgb="FF0000FF"/>
      <name val="Univers LT Std 47 Cn Lt"/>
    </font>
    <font>
      <u/>
      <sz val="11"/>
      <color theme="10"/>
      <name val="Calibri"/>
      <family val="2"/>
      <scheme val="minor"/>
    </font>
    <font>
      <b/>
      <sz val="12"/>
      <color theme="1"/>
      <name val="Univers LT Std 47 Cn Lt"/>
    </font>
    <font>
      <sz val="11"/>
      <color theme="1"/>
      <name val="Univers LT Std 47 Cn Lt"/>
    </font>
    <font>
      <sz val="11"/>
      <color rgb="FF0000FF"/>
      <name val="Univers LT Std 47 Cn Lt"/>
    </font>
    <font>
      <b/>
      <sz val="9"/>
      <color theme="1"/>
      <name val="Univers LT Std 47 Cn Lt"/>
    </font>
    <font>
      <b/>
      <sz val="9"/>
      <color rgb="FF0000FF"/>
      <name val="Univers LT Std 47 Cn Lt"/>
    </font>
    <font>
      <sz val="9"/>
      <name val="Univers LT Std 47 Cn Lt"/>
    </font>
    <font>
      <sz val="11"/>
      <color theme="1"/>
      <name val="Arial"/>
      <family val="2"/>
    </font>
    <font>
      <b/>
      <sz val="12"/>
      <color rgb="FF000000"/>
      <name val="Arial"/>
      <family val="2"/>
    </font>
    <font>
      <u/>
      <sz val="12"/>
      <color theme="10"/>
      <name val="Arial"/>
      <family val="2"/>
    </font>
  </fonts>
  <fills count="3">
    <fill>
      <patternFill patternType="none"/>
    </fill>
    <fill>
      <patternFill patternType="gray125"/>
    </fill>
    <fill>
      <patternFill patternType="solid">
        <fgColor rgb="FFCC0000"/>
        <bgColor indexed="64"/>
      </patternFill>
    </fill>
  </fills>
  <borders count="27">
    <border>
      <left/>
      <right/>
      <top/>
      <bottom/>
      <diagonal/>
    </border>
    <border>
      <left/>
      <right/>
      <top style="thick">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indexed="64"/>
      </bottom>
      <diagonal/>
    </border>
    <border>
      <left/>
      <right/>
      <top style="thick">
        <color indexed="64"/>
      </top>
      <bottom style="thick">
        <color indexed="64"/>
      </bottom>
      <diagonal/>
    </border>
  </borders>
  <cellStyleXfs count="2">
    <xf numFmtId="0" fontId="0" fillId="0" borderId="0"/>
    <xf numFmtId="0" fontId="16" fillId="0" borderId="0" applyNumberFormat="0" applyFill="0" applyBorder="0" applyAlignment="0" applyProtection="0"/>
  </cellStyleXfs>
  <cellXfs count="158">
    <xf numFmtId="0" fontId="0" fillId="0" borderId="0" xfId="0"/>
    <xf numFmtId="2" fontId="2" fillId="2" borderId="0" xfId="0" applyNumberFormat="1" applyFont="1" applyFill="1" applyProtection="1">
      <protection locked="0"/>
    </xf>
    <xf numFmtId="164" fontId="2" fillId="2" borderId="0" xfId="0" applyNumberFormat="1" applyFont="1" applyFill="1" applyAlignment="1" applyProtection="1">
      <alignment horizontal="center"/>
      <protection locked="0"/>
    </xf>
    <xf numFmtId="2" fontId="3" fillId="0" borderId="0" xfId="0" applyNumberFormat="1" applyFont="1" applyProtection="1">
      <protection locked="0"/>
    </xf>
    <xf numFmtId="2" fontId="3" fillId="0" borderId="0" xfId="0" applyNumberFormat="1" applyFont="1"/>
    <xf numFmtId="164" fontId="3" fillId="0" borderId="0" xfId="0" applyNumberFormat="1" applyFont="1" applyAlignment="1" applyProtection="1">
      <alignment horizontal="center"/>
      <protection locked="0"/>
    </xf>
    <xf numFmtId="2" fontId="3" fillId="0" borderId="2" xfId="0" applyNumberFormat="1" applyFont="1" applyBorder="1" applyProtection="1">
      <protection locked="0"/>
    </xf>
    <xf numFmtId="0" fontId="3" fillId="0" borderId="2" xfId="0" applyFont="1" applyBorder="1" applyAlignment="1">
      <alignment horizontal="right"/>
    </xf>
    <xf numFmtId="164" fontId="3" fillId="0" borderId="2" xfId="0" applyNumberFormat="1" applyFont="1" applyBorder="1" applyAlignment="1">
      <alignment horizontal="right"/>
    </xf>
    <xf numFmtId="0" fontId="3" fillId="0" borderId="0" xfId="0" applyFont="1" applyAlignment="1">
      <alignment horizontal="right"/>
    </xf>
    <xf numFmtId="164" fontId="3" fillId="0" borderId="0" xfId="0" applyNumberFormat="1" applyFont="1" applyAlignment="1">
      <alignment horizontal="right"/>
    </xf>
    <xf numFmtId="0" fontId="5" fillId="0" borderId="0" xfId="0" applyFont="1" applyAlignment="1">
      <alignment horizontal="right"/>
    </xf>
    <xf numFmtId="164" fontId="4" fillId="0" borderId="0" xfId="0" applyNumberFormat="1" applyFont="1" applyAlignment="1">
      <alignment horizontal="right"/>
    </xf>
    <xf numFmtId="2" fontId="1" fillId="2" borderId="0" xfId="0" applyNumberFormat="1" applyFont="1" applyFill="1"/>
    <xf numFmtId="2" fontId="3" fillId="0" borderId="0" xfId="0" applyNumberFormat="1" applyFont="1" applyAlignment="1">
      <alignment horizontal="right"/>
    </xf>
    <xf numFmtId="2" fontId="5" fillId="0" borderId="0" xfId="0" applyNumberFormat="1" applyFont="1" applyAlignment="1">
      <alignment horizontal="right"/>
    </xf>
    <xf numFmtId="2" fontId="6" fillId="2" borderId="0" xfId="0" applyNumberFormat="1" applyFont="1" applyFill="1"/>
    <xf numFmtId="2" fontId="3" fillId="0" borderId="3" xfId="0" applyNumberFormat="1" applyFont="1" applyBorder="1" applyProtection="1">
      <protection locked="0"/>
    </xf>
    <xf numFmtId="2" fontId="4" fillId="0" borderId="4" xfId="0" applyNumberFormat="1" applyFont="1" applyBorder="1" applyAlignment="1" applyProtection="1">
      <alignment horizontal="left"/>
      <protection locked="0"/>
    </xf>
    <xf numFmtId="2" fontId="3" fillId="0" borderId="4" xfId="0" applyNumberFormat="1" applyFont="1" applyBorder="1" applyAlignment="1" applyProtection="1">
      <alignment horizontal="left"/>
      <protection locked="0"/>
    </xf>
    <xf numFmtId="164" fontId="3" fillId="0" borderId="4" xfId="0" applyNumberFormat="1" applyFont="1" applyBorder="1" applyAlignment="1" applyProtection="1">
      <alignment horizontal="center"/>
      <protection locked="0"/>
    </xf>
    <xf numFmtId="2" fontId="3" fillId="0" borderId="5" xfId="0" applyNumberFormat="1" applyFont="1" applyBorder="1" applyAlignment="1" applyProtection="1">
      <alignment horizontal="left"/>
      <protection locked="0"/>
    </xf>
    <xf numFmtId="0" fontId="7" fillId="0" borderId="6" xfId="0" applyFont="1" applyBorder="1"/>
    <xf numFmtId="0" fontId="3" fillId="0" borderId="7" xfId="0" applyFont="1" applyBorder="1" applyAlignment="1">
      <alignment horizontal="right"/>
    </xf>
    <xf numFmtId="2" fontId="3" fillId="0" borderId="8" xfId="0" applyNumberFormat="1" applyFont="1" applyBorder="1"/>
    <xf numFmtId="0" fontId="3" fillId="0" borderId="9" xfId="0" applyFont="1" applyBorder="1" applyAlignment="1">
      <alignment horizontal="right"/>
    </xf>
    <xf numFmtId="2" fontId="3" fillId="0" borderId="6" xfId="0" applyNumberFormat="1" applyFont="1" applyBorder="1"/>
    <xf numFmtId="1" fontId="5" fillId="0" borderId="6" xfId="0" applyNumberFormat="1" applyFont="1" applyBorder="1" applyAlignment="1">
      <alignment horizontal="center"/>
    </xf>
    <xf numFmtId="4" fontId="3" fillId="0" borderId="0" xfId="0" applyNumberFormat="1" applyFont="1" applyAlignment="1">
      <alignment horizontal="right"/>
    </xf>
    <xf numFmtId="164" fontId="3" fillId="0" borderId="7" xfId="0" applyNumberFormat="1" applyFont="1" applyBorder="1" applyAlignment="1">
      <alignment horizontal="right"/>
    </xf>
    <xf numFmtId="2" fontId="3" fillId="0" borderId="6" xfId="0" applyNumberFormat="1" applyFont="1" applyBorder="1" applyProtection="1">
      <protection locked="0"/>
    </xf>
    <xf numFmtId="2" fontId="5" fillId="0" borderId="0" xfId="0" applyNumberFormat="1" applyFont="1" applyAlignment="1" applyProtection="1">
      <alignment horizontal="right"/>
      <protection locked="0"/>
    </xf>
    <xf numFmtId="2" fontId="3" fillId="0" borderId="0" xfId="0" applyNumberFormat="1" applyFont="1" applyAlignment="1" applyProtection="1">
      <alignment horizontal="right"/>
      <protection locked="0"/>
    </xf>
    <xf numFmtId="4" fontId="3" fillId="0" borderId="0" xfId="0" applyNumberFormat="1" applyFont="1" applyAlignment="1" applyProtection="1">
      <alignment horizontal="right"/>
      <protection locked="0"/>
    </xf>
    <xf numFmtId="2" fontId="3" fillId="0" borderId="7" xfId="0" applyNumberFormat="1" applyFont="1" applyBorder="1" applyAlignment="1" applyProtection="1">
      <alignment horizontal="right"/>
      <protection locked="0"/>
    </xf>
    <xf numFmtId="2" fontId="4" fillId="0" borderId="6" xfId="0" applyNumberFormat="1" applyFont="1" applyBorder="1"/>
    <xf numFmtId="2" fontId="4" fillId="0" borderId="0" xfId="0" applyNumberFormat="1" applyFont="1" applyProtection="1">
      <protection locked="0"/>
    </xf>
    <xf numFmtId="0" fontId="4" fillId="0" borderId="0" xfId="0" applyFont="1" applyAlignment="1">
      <alignment horizontal="right"/>
    </xf>
    <xf numFmtId="2" fontId="4" fillId="0" borderId="0" xfId="0" applyNumberFormat="1" applyFont="1" applyAlignment="1">
      <alignment horizontal="right"/>
    </xf>
    <xf numFmtId="4" fontId="4" fillId="0" borderId="0" xfId="0" applyNumberFormat="1" applyFont="1" applyAlignment="1">
      <alignment horizontal="right"/>
    </xf>
    <xf numFmtId="0" fontId="4" fillId="0" borderId="7" xfId="0" applyFont="1" applyBorder="1" applyAlignment="1">
      <alignment horizontal="right"/>
    </xf>
    <xf numFmtId="164" fontId="4" fillId="0" borderId="7" xfId="0" applyNumberFormat="1" applyFont="1" applyBorder="1" applyAlignment="1">
      <alignment horizontal="right"/>
    </xf>
    <xf numFmtId="164" fontId="8" fillId="0" borderId="0" xfId="0" applyNumberFormat="1" applyFont="1" applyAlignment="1">
      <alignment horizontal="right"/>
    </xf>
    <xf numFmtId="2" fontId="8" fillId="0" borderId="0" xfId="0" applyNumberFormat="1" applyFont="1" applyAlignment="1">
      <alignment horizontal="right"/>
    </xf>
    <xf numFmtId="0" fontId="9" fillId="0" borderId="0" xfId="0" applyFont="1" applyProtection="1">
      <protection locked="0"/>
    </xf>
    <xf numFmtId="0" fontId="9" fillId="0" borderId="0" xfId="0" applyFont="1" applyAlignment="1">
      <alignment horizontal="right"/>
    </xf>
    <xf numFmtId="164" fontId="9" fillId="0" borderId="0" xfId="0" applyNumberFormat="1" applyFont="1" applyAlignment="1">
      <alignment horizontal="right"/>
    </xf>
    <xf numFmtId="0" fontId="9" fillId="0" borderId="0" xfId="0" applyFont="1" applyAlignment="1">
      <alignment horizontal="left"/>
    </xf>
    <xf numFmtId="1" fontId="9" fillId="0" borderId="0" xfId="0" applyNumberFormat="1" applyFont="1"/>
    <xf numFmtId="2" fontId="9" fillId="0" borderId="0" xfId="0" applyNumberFormat="1" applyFont="1"/>
    <xf numFmtId="2" fontId="9" fillId="0" borderId="0" xfId="0" applyNumberFormat="1" applyFont="1" applyAlignment="1">
      <alignment horizontal="right"/>
    </xf>
    <xf numFmtId="164" fontId="10" fillId="0" borderId="0" xfId="0" applyNumberFormat="1" applyFont="1" applyAlignment="1">
      <alignment horizontal="right"/>
    </xf>
    <xf numFmtId="0" fontId="11" fillId="0" borderId="0" xfId="0" applyFont="1"/>
    <xf numFmtId="2" fontId="4" fillId="0" borderId="3" xfId="0" applyNumberFormat="1" applyFont="1" applyBorder="1"/>
    <xf numFmtId="2" fontId="4" fillId="0" borderId="4" xfId="0" applyNumberFormat="1" applyFont="1" applyBorder="1" applyProtection="1">
      <protection locked="0"/>
    </xf>
    <xf numFmtId="0" fontId="4" fillId="0" borderId="4" xfId="0" applyFont="1" applyBorder="1" applyAlignment="1">
      <alignment horizontal="right"/>
    </xf>
    <xf numFmtId="2" fontId="4" fillId="0" borderId="4" xfId="0" applyNumberFormat="1" applyFont="1" applyBorder="1" applyAlignment="1">
      <alignment horizontal="right"/>
    </xf>
    <xf numFmtId="4" fontId="4" fillId="0" borderId="4" xfId="0" applyNumberFormat="1" applyFont="1" applyBorder="1" applyAlignment="1">
      <alignment horizontal="right"/>
    </xf>
    <xf numFmtId="164" fontId="4" fillId="0" borderId="4" xfId="0" applyNumberFormat="1" applyFont="1" applyBorder="1" applyAlignment="1">
      <alignment horizontal="right"/>
    </xf>
    <xf numFmtId="164" fontId="4" fillId="0" borderId="5" xfId="0" applyNumberFormat="1" applyFont="1" applyBorder="1" applyAlignment="1">
      <alignment horizontal="right"/>
    </xf>
    <xf numFmtId="0" fontId="0" fillId="0" borderId="10" xfId="0" applyBorder="1"/>
    <xf numFmtId="2" fontId="3" fillId="0" borderId="11" xfId="0" applyNumberFormat="1" applyFont="1" applyBorder="1" applyProtection="1">
      <protection locked="0"/>
    </xf>
    <xf numFmtId="0" fontId="3" fillId="0" borderId="11" xfId="0" applyFont="1" applyBorder="1" applyAlignment="1">
      <alignment horizontal="right"/>
    </xf>
    <xf numFmtId="164" fontId="3" fillId="0" borderId="11" xfId="0" applyNumberFormat="1" applyFont="1" applyBorder="1" applyAlignment="1">
      <alignment horizontal="right"/>
    </xf>
    <xf numFmtId="0" fontId="4" fillId="0" borderId="5" xfId="0" applyFont="1" applyBorder="1" applyAlignment="1">
      <alignment horizontal="right"/>
    </xf>
    <xf numFmtId="0" fontId="12" fillId="0" borderId="3" xfId="0" applyFont="1" applyBorder="1"/>
    <xf numFmtId="0" fontId="13" fillId="0" borderId="2" xfId="0" applyFont="1" applyBorder="1" applyAlignment="1">
      <alignment wrapText="1"/>
    </xf>
    <xf numFmtId="0" fontId="13" fillId="0" borderId="17" xfId="0" applyFont="1" applyBorder="1" applyAlignment="1">
      <alignment wrapText="1"/>
    </xf>
    <xf numFmtId="0" fontId="13" fillId="0" borderId="0" xfId="0" applyFont="1" applyAlignment="1">
      <alignment horizontal="center"/>
    </xf>
    <xf numFmtId="8" fontId="13" fillId="0" borderId="22" xfId="0" applyNumberFormat="1" applyFont="1" applyBorder="1" applyAlignment="1">
      <alignment horizontal="center"/>
    </xf>
    <xf numFmtId="8" fontId="13" fillId="0" borderId="13" xfId="0" applyNumberFormat="1" applyFont="1" applyBorder="1" applyAlignment="1">
      <alignment horizontal="center"/>
    </xf>
    <xf numFmtId="8" fontId="13" fillId="0" borderId="14" xfId="0" applyNumberFormat="1" applyFont="1" applyBorder="1" applyAlignment="1">
      <alignment horizontal="center"/>
    </xf>
    <xf numFmtId="8" fontId="13" fillId="0" borderId="23" xfId="0" applyNumberFormat="1" applyFont="1" applyBorder="1" applyAlignment="1">
      <alignment horizontal="center"/>
    </xf>
    <xf numFmtId="8" fontId="13" fillId="0" borderId="0" xfId="0" applyNumberFormat="1" applyFont="1" applyAlignment="1">
      <alignment horizontal="center"/>
    </xf>
    <xf numFmtId="8" fontId="13" fillId="0" borderId="16" xfId="0" applyNumberFormat="1" applyFont="1" applyBorder="1" applyAlignment="1">
      <alignment horizontal="center"/>
    </xf>
    <xf numFmtId="8" fontId="13" fillId="0" borderId="24" xfId="0" applyNumberFormat="1" applyFont="1" applyBorder="1" applyAlignment="1">
      <alignment horizontal="center"/>
    </xf>
    <xf numFmtId="8" fontId="13" fillId="0" borderId="2" xfId="0" applyNumberFormat="1" applyFont="1" applyBorder="1" applyAlignment="1">
      <alignment horizontal="center"/>
    </xf>
    <xf numFmtId="8" fontId="13" fillId="0" borderId="17" xfId="0" applyNumberFormat="1" applyFont="1" applyBorder="1" applyAlignment="1">
      <alignment horizontal="center"/>
    </xf>
    <xf numFmtId="0" fontId="13" fillId="0" borderId="0" xfId="0" applyFont="1"/>
    <xf numFmtId="1" fontId="13" fillId="0" borderId="0" xfId="0" applyNumberFormat="1" applyFont="1" applyAlignment="1">
      <alignment horizontal="center"/>
    </xf>
    <xf numFmtId="0" fontId="14" fillId="0" borderId="16" xfId="0" applyFont="1" applyBorder="1" applyAlignment="1">
      <alignment horizontal="center" wrapText="1"/>
    </xf>
    <xf numFmtId="164" fontId="10" fillId="0" borderId="25" xfId="0" applyNumberFormat="1" applyFont="1" applyBorder="1" applyAlignment="1">
      <alignment horizontal="right"/>
    </xf>
    <xf numFmtId="164" fontId="10" fillId="0" borderId="26" xfId="0" applyNumberFormat="1" applyFont="1" applyBorder="1" applyAlignment="1">
      <alignment horizontal="right"/>
    </xf>
    <xf numFmtId="2" fontId="9" fillId="0" borderId="0" xfId="0" applyNumberFormat="1" applyFont="1" applyProtection="1">
      <protection locked="0"/>
    </xf>
    <xf numFmtId="0" fontId="8" fillId="0" borderId="0" xfId="0" applyFont="1" applyAlignment="1">
      <alignment horizontal="right"/>
    </xf>
    <xf numFmtId="164" fontId="8" fillId="0" borderId="0" xfId="0" applyNumberFormat="1" applyFont="1" applyAlignment="1" applyProtection="1">
      <alignment horizontal="right"/>
      <protection locked="0"/>
    </xf>
    <xf numFmtId="165" fontId="8" fillId="0" borderId="0" xfId="0" applyNumberFormat="1" applyFont="1" applyAlignment="1" applyProtection="1">
      <alignment horizontal="right"/>
      <protection locked="0"/>
    </xf>
    <xf numFmtId="0" fontId="17" fillId="0" borderId="0" xfId="0" applyFont="1"/>
    <xf numFmtId="0" fontId="18" fillId="0" borderId="0" xfId="0" applyFont="1"/>
    <xf numFmtId="8" fontId="21" fillId="0" borderId="2" xfId="0" applyNumberFormat="1" applyFont="1" applyBorder="1" applyAlignment="1">
      <alignment wrapText="1"/>
    </xf>
    <xf numFmtId="0" fontId="13" fillId="0" borderId="16" xfId="0" applyFont="1" applyBorder="1" applyAlignment="1">
      <alignment wrapText="1"/>
    </xf>
    <xf numFmtId="0" fontId="13" fillId="0" borderId="16" xfId="0" applyFont="1" applyBorder="1" applyAlignment="1">
      <alignment horizontal="center"/>
    </xf>
    <xf numFmtId="0" fontId="22" fillId="0" borderId="18" xfId="0" applyFont="1" applyBorder="1" applyAlignment="1">
      <alignment horizontal="center"/>
    </xf>
    <xf numFmtId="0" fontId="21" fillId="0" borderId="18" xfId="0" applyFont="1" applyBorder="1" applyAlignment="1">
      <alignment horizontal="center"/>
    </xf>
    <xf numFmtId="0" fontId="22" fillId="0" borderId="19" xfId="0" applyFont="1" applyBorder="1" applyAlignment="1">
      <alignment horizontal="center"/>
    </xf>
    <xf numFmtId="0" fontId="22" fillId="0" borderId="16" xfId="0" applyFont="1" applyBorder="1" applyAlignment="1">
      <alignment horizontal="center"/>
    </xf>
    <xf numFmtId="0" fontId="22" fillId="0" borderId="20" xfId="0" applyFont="1" applyBorder="1" applyAlignment="1">
      <alignment horizontal="center"/>
    </xf>
    <xf numFmtId="0" fontId="22" fillId="0" borderId="12" xfId="0" applyFont="1" applyBorder="1" applyAlignment="1">
      <alignment horizontal="center"/>
    </xf>
    <xf numFmtId="0" fontId="22" fillId="0" borderId="15" xfId="0" applyFont="1" applyBorder="1" applyAlignment="1">
      <alignment horizontal="center"/>
    </xf>
    <xf numFmtId="0" fontId="21" fillId="0" borderId="15" xfId="0" applyFont="1" applyBorder="1" applyAlignment="1">
      <alignment horizontal="center"/>
    </xf>
    <xf numFmtId="0" fontId="22" fillId="0" borderId="21" xfId="0" applyFont="1" applyBorder="1" applyAlignment="1">
      <alignment horizontal="center"/>
    </xf>
    <xf numFmtId="0" fontId="14" fillId="0" borderId="23" xfId="0" applyFont="1" applyBorder="1" applyAlignment="1">
      <alignment horizontal="center" wrapText="1"/>
    </xf>
    <xf numFmtId="6" fontId="21" fillId="0" borderId="2" xfId="0" applyNumberFormat="1" applyFont="1" applyBorder="1" applyAlignment="1">
      <alignment wrapText="1"/>
    </xf>
    <xf numFmtId="0" fontId="21" fillId="0" borderId="2" xfId="0" applyFont="1" applyBorder="1" applyAlignment="1">
      <alignment wrapText="1"/>
    </xf>
    <xf numFmtId="0" fontId="13" fillId="0" borderId="23" xfId="0" applyFont="1" applyBorder="1" applyAlignment="1">
      <alignment wrapText="1"/>
    </xf>
    <xf numFmtId="0" fontId="13" fillId="0" borderId="23" xfId="0" applyFont="1" applyBorder="1" applyAlignment="1">
      <alignment horizontal="center"/>
    </xf>
    <xf numFmtId="0" fontId="15" fillId="0" borderId="23" xfId="0" applyFont="1" applyBorder="1" applyAlignment="1">
      <alignment horizontal="center"/>
    </xf>
    <xf numFmtId="2" fontId="22" fillId="0" borderId="12" xfId="0" applyNumberFormat="1" applyFont="1" applyBorder="1" applyAlignment="1">
      <alignment horizontal="center"/>
    </xf>
    <xf numFmtId="2" fontId="22" fillId="0" borderId="15" xfId="0" applyNumberFormat="1" applyFont="1" applyBorder="1" applyAlignment="1">
      <alignment horizontal="center"/>
    </xf>
    <xf numFmtId="2" fontId="21" fillId="0" borderId="15" xfId="0" applyNumberFormat="1" applyFont="1" applyBorder="1" applyAlignment="1">
      <alignment horizontal="center"/>
    </xf>
    <xf numFmtId="2" fontId="22" fillId="0" borderId="21" xfId="0" applyNumberFormat="1" applyFont="1" applyBorder="1" applyAlignment="1">
      <alignment horizontal="center"/>
    </xf>
    <xf numFmtId="166" fontId="8" fillId="0" borderId="0" xfId="0" applyNumberFormat="1" applyFont="1" applyAlignment="1">
      <alignment horizontal="right"/>
    </xf>
    <xf numFmtId="2" fontId="9" fillId="0" borderId="1" xfId="0" applyNumberFormat="1" applyFont="1" applyBorder="1" applyAlignment="1">
      <alignment horizontal="right" wrapText="1"/>
    </xf>
    <xf numFmtId="2" fontId="9" fillId="0" borderId="2" xfId="0" applyNumberFormat="1" applyFont="1" applyBorder="1" applyAlignment="1">
      <alignment horizontal="right" wrapText="1"/>
    </xf>
    <xf numFmtId="0" fontId="10" fillId="0" borderId="0" xfId="0" applyFont="1" applyAlignment="1">
      <alignment horizontal="left" vertical="top"/>
    </xf>
    <xf numFmtId="2" fontId="10" fillId="0" borderId="0" xfId="0" applyNumberFormat="1" applyFont="1" applyAlignment="1">
      <alignment horizontal="left" vertical="top"/>
    </xf>
    <xf numFmtId="2" fontId="10" fillId="0" borderId="25" xfId="0" applyNumberFormat="1" applyFont="1" applyBorder="1" applyAlignment="1">
      <alignment horizontal="left" vertical="top"/>
    </xf>
    <xf numFmtId="2" fontId="10" fillId="0" borderId="1" xfId="0" applyNumberFormat="1" applyFont="1" applyBorder="1" applyAlignment="1">
      <alignment horizontal="left" vertical="top"/>
    </xf>
    <xf numFmtId="2" fontId="10" fillId="0" borderId="26" xfId="0" applyNumberFormat="1" applyFont="1" applyBorder="1" applyAlignment="1">
      <alignment horizontal="left"/>
    </xf>
    <xf numFmtId="2" fontId="9" fillId="0" borderId="1" xfId="0" applyNumberFormat="1" applyFont="1" applyBorder="1" applyAlignment="1">
      <alignment horizontal="left"/>
    </xf>
    <xf numFmtId="2" fontId="9" fillId="0" borderId="2" xfId="0" applyNumberFormat="1" applyFont="1" applyBorder="1" applyAlignment="1">
      <alignment horizontal="left"/>
    </xf>
    <xf numFmtId="2" fontId="9" fillId="0" borderId="1" xfId="0" applyNumberFormat="1" applyFont="1" applyBorder="1" applyAlignment="1" applyProtection="1">
      <alignment horizontal="left"/>
      <protection locked="0"/>
    </xf>
    <xf numFmtId="2" fontId="9" fillId="0" borderId="2" xfId="0" applyNumberFormat="1" applyFont="1" applyBorder="1" applyAlignment="1" applyProtection="1">
      <alignment horizontal="left"/>
      <protection locked="0"/>
    </xf>
    <xf numFmtId="1" fontId="9" fillId="0" borderId="1" xfId="0" applyNumberFormat="1" applyFont="1" applyBorder="1" applyAlignment="1">
      <alignment horizontal="left"/>
    </xf>
    <xf numFmtId="1" fontId="9" fillId="0" borderId="2" xfId="0" applyNumberFormat="1" applyFont="1" applyBorder="1" applyAlignment="1">
      <alignment horizontal="left"/>
    </xf>
    <xf numFmtId="2" fontId="9" fillId="0" borderId="1" xfId="0" applyNumberFormat="1" applyFont="1" applyBorder="1" applyAlignment="1">
      <alignment horizontal="right"/>
    </xf>
    <xf numFmtId="2" fontId="9" fillId="0" borderId="2" xfId="0" applyNumberFormat="1" applyFont="1" applyBorder="1" applyAlignment="1">
      <alignment horizontal="right"/>
    </xf>
    <xf numFmtId="164" fontId="9" fillId="0" borderId="1" xfId="0" applyNumberFormat="1" applyFont="1" applyBorder="1" applyAlignment="1">
      <alignment horizontal="right" wrapText="1"/>
    </xf>
    <xf numFmtId="164" fontId="9" fillId="0" borderId="2" xfId="0" applyNumberFormat="1" applyFont="1" applyBorder="1" applyAlignment="1">
      <alignment horizontal="right" wrapText="1"/>
    </xf>
    <xf numFmtId="2" fontId="10" fillId="0" borderId="25" xfId="0" applyNumberFormat="1" applyFont="1" applyBorder="1" applyAlignment="1">
      <alignment horizontal="left"/>
    </xf>
    <xf numFmtId="2" fontId="10" fillId="0" borderId="0" xfId="0" applyNumberFormat="1" applyFont="1" applyAlignment="1">
      <alignment horizontal="left"/>
    </xf>
    <xf numFmtId="2" fontId="10" fillId="0" borderId="25" xfId="0" applyNumberFormat="1" applyFont="1" applyBorder="1" applyAlignment="1" applyProtection="1">
      <alignment horizontal="left"/>
      <protection locked="0"/>
    </xf>
    <xf numFmtId="0" fontId="10" fillId="0" borderId="0" xfId="0" applyFont="1" applyAlignment="1">
      <alignment horizontal="left"/>
    </xf>
    <xf numFmtId="0" fontId="10" fillId="0" borderId="13" xfId="0" applyFont="1" applyBorder="1" applyAlignment="1">
      <alignment horizontal="left" vertical="top"/>
    </xf>
    <xf numFmtId="0" fontId="9" fillId="0" borderId="1" xfId="0" applyFont="1" applyBorder="1" applyAlignment="1">
      <alignment horizontal="right" wrapText="1"/>
    </xf>
    <xf numFmtId="0" fontId="9" fillId="0" borderId="2" xfId="0" applyFont="1" applyBorder="1" applyAlignment="1">
      <alignment horizontal="right" wrapText="1"/>
    </xf>
    <xf numFmtId="0" fontId="9" fillId="0" borderId="1" xfId="0" applyFont="1" applyBorder="1" applyAlignment="1">
      <alignment horizontal="right"/>
    </xf>
    <xf numFmtId="0" fontId="9" fillId="0" borderId="2" xfId="0" applyFont="1" applyBorder="1" applyAlignment="1">
      <alignment horizontal="right"/>
    </xf>
    <xf numFmtId="0" fontId="20" fillId="0" borderId="12" xfId="0" applyFont="1" applyBorder="1" applyAlignment="1">
      <alignment horizontal="center" wrapText="1"/>
    </xf>
    <xf numFmtId="0" fontId="20" fillId="0" borderId="15" xfId="0" applyFont="1" applyBorder="1" applyAlignment="1">
      <alignment horizontal="center" wrapText="1"/>
    </xf>
    <xf numFmtId="0" fontId="20" fillId="0" borderId="21" xfId="0" applyFont="1" applyBorder="1" applyAlignment="1">
      <alignment horizontal="center" wrapText="1"/>
    </xf>
    <xf numFmtId="0" fontId="20" fillId="0" borderId="18" xfId="0" applyFont="1" applyBorder="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0" xfId="0" applyFont="1" applyAlignment="1">
      <alignment horizontal="center" wrapText="1"/>
    </xf>
    <xf numFmtId="0" fontId="14" fillId="0" borderId="16" xfId="0" applyFont="1" applyBorder="1" applyAlignment="1">
      <alignment horizontal="center" wrapText="1"/>
    </xf>
    <xf numFmtId="0" fontId="20" fillId="0" borderId="20" xfId="0" applyFont="1" applyBorder="1" applyAlignment="1">
      <alignment horizontal="center"/>
    </xf>
    <xf numFmtId="0" fontId="13" fillId="0" borderId="0" xfId="0" applyFont="1" applyAlignment="1">
      <alignment horizontal="center" wrapText="1"/>
    </xf>
    <xf numFmtId="0" fontId="13" fillId="0" borderId="0" xfId="0" applyFont="1" applyAlignment="1">
      <alignment horizontal="center"/>
    </xf>
    <xf numFmtId="0" fontId="20" fillId="0" borderId="0" xfId="0" applyFont="1" applyAlignment="1">
      <alignment horizontal="center"/>
    </xf>
    <xf numFmtId="0" fontId="23" fillId="0" borderId="0" xfId="0" applyFont="1"/>
    <xf numFmtId="0" fontId="24" fillId="0" borderId="0" xfId="0" applyFont="1" applyAlignment="1">
      <alignment horizontal="center" vertical="center"/>
    </xf>
    <xf numFmtId="0" fontId="11" fillId="0" borderId="0" xfId="0" applyFont="1" applyAlignment="1">
      <alignment vertical="top" wrapText="1"/>
    </xf>
    <xf numFmtId="0" fontId="11" fillId="0" borderId="0" xfId="0" applyFont="1" applyAlignment="1">
      <alignment wrapText="1"/>
    </xf>
    <xf numFmtId="0" fontId="25" fillId="0" borderId="0" xfId="1" applyFont="1" applyAlignment="1">
      <alignment wrapText="1"/>
    </xf>
    <xf numFmtId="0" fontId="11"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Shared%20drives\Budgets\2025%20Budgets\Tobacco\Tobmach-East%202025.xlsm" TargetMode="External"/><Relationship Id="rId1" Type="http://schemas.openxmlformats.org/officeDocument/2006/relationships/externalLinkPath" Target="/Shared%20drives/Budgets/2025%20Budgets/Tobacco/Tobmach-East%20202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Shared%20drives\Budgets%202023\2023\Tobmach-2023-East.xls" TargetMode="External"/><Relationship Id="rId1" Type="http://schemas.openxmlformats.org/officeDocument/2006/relationships/externalLinkPath" Target="/Shared%20drives/Budgets%202023/2023%20Shared/Tobmach-2023-East.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Q:\Shared%20drives\Budgets\2025%20Budgets\Tobacco\Tobmach-Hand-Machine-East%202025.xlsm" TargetMode="External"/><Relationship Id="rId1" Type="http://schemas.openxmlformats.org/officeDocument/2006/relationships/externalLinkPath" Target="/Shared%20drives/Budgets/2025%20Budgets/Tobacco/Tobmach-Hand-Machine-East%202025.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Q:\Shared%20drives\Budgets\2025%20Budgets\Tobacco\Tobhand%202025.xlsm" TargetMode="External"/><Relationship Id="rId1" Type="http://schemas.openxmlformats.org/officeDocument/2006/relationships/externalLinkPath" Target="/Shared%20drives/Budgets/2025%20Budgets/Tobacco/Tobhand%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bmach"/>
      <sheetName val="Chemicals"/>
      <sheetName val="Machinery"/>
      <sheetName val="Seed"/>
      <sheetName val="Rates"/>
      <sheetName val="Mach Info"/>
    </sheetNames>
    <sheetDataSet>
      <sheetData sheetId="0"/>
      <sheetData sheetId="1"/>
      <sheetData sheetId="2">
        <row r="7">
          <cell r="A7">
            <v>1</v>
          </cell>
          <cell r="B7" t="str">
            <v>COMBINE</v>
          </cell>
          <cell r="C7">
            <v>450000</v>
          </cell>
          <cell r="D7">
            <v>176.45</v>
          </cell>
          <cell r="E7">
            <v>251.18</v>
          </cell>
          <cell r="F7">
            <v>427.63</v>
          </cell>
          <cell r="G7">
            <v>0.18</v>
          </cell>
          <cell r="H7" t="str">
            <v>-</v>
          </cell>
          <cell r="I7" t="str">
            <v>-</v>
          </cell>
          <cell r="J7" t="str">
            <v>-</v>
          </cell>
          <cell r="K7">
            <v>31.76</v>
          </cell>
          <cell r="L7">
            <v>45.21</v>
          </cell>
          <cell r="M7">
            <v>76.97</v>
          </cell>
        </row>
        <row r="8">
          <cell r="A8">
            <v>2</v>
          </cell>
          <cell r="B8" t="str">
            <v>COMBINE LARGE</v>
          </cell>
          <cell r="C8">
            <v>600000</v>
          </cell>
          <cell r="D8">
            <v>235.27</v>
          </cell>
          <cell r="E8">
            <v>334.91</v>
          </cell>
          <cell r="F8">
            <v>570.18000000000006</v>
          </cell>
          <cell r="G8">
            <v>0.12</v>
          </cell>
          <cell r="H8" t="str">
            <v>-</v>
          </cell>
          <cell r="I8" t="str">
            <v>-</v>
          </cell>
          <cell r="J8" t="str">
            <v>-</v>
          </cell>
          <cell r="K8">
            <v>28.23</v>
          </cell>
          <cell r="L8">
            <v>40.19</v>
          </cell>
          <cell r="M8">
            <v>68.42</v>
          </cell>
        </row>
        <row r="9">
          <cell r="A9">
            <v>3</v>
          </cell>
          <cell r="B9" t="str">
            <v>COMBINE LARGE W/ HEADER 30'</v>
          </cell>
          <cell r="C9">
            <v>837500</v>
          </cell>
          <cell r="D9">
            <v>328.39</v>
          </cell>
          <cell r="E9">
            <v>467.47</v>
          </cell>
          <cell r="F9">
            <v>795.86</v>
          </cell>
          <cell r="G9">
            <v>0.12</v>
          </cell>
          <cell r="H9" t="str">
            <v>-</v>
          </cell>
          <cell r="I9" t="str">
            <v>-</v>
          </cell>
          <cell r="J9" t="str">
            <v>-</v>
          </cell>
          <cell r="K9">
            <v>39.409999999999997</v>
          </cell>
          <cell r="L9">
            <v>56.1</v>
          </cell>
          <cell r="M9">
            <v>95.509999999999991</v>
          </cell>
        </row>
        <row r="10">
          <cell r="A10">
            <v>4</v>
          </cell>
          <cell r="B10" t="str">
            <v>COMBINE W/ HEADER 20'</v>
          </cell>
          <cell r="C10">
            <v>662500</v>
          </cell>
          <cell r="D10">
            <v>259.77</v>
          </cell>
          <cell r="E10">
            <v>369.79</v>
          </cell>
          <cell r="F10">
            <v>629.55999999999995</v>
          </cell>
          <cell r="G10">
            <v>0.18</v>
          </cell>
          <cell r="H10" t="str">
            <v>-</v>
          </cell>
          <cell r="I10" t="str">
            <v>-</v>
          </cell>
          <cell r="J10" t="str">
            <v>-</v>
          </cell>
          <cell r="K10">
            <v>46.76</v>
          </cell>
          <cell r="L10">
            <v>66.56</v>
          </cell>
          <cell r="M10">
            <v>113.32</v>
          </cell>
        </row>
        <row r="11">
          <cell r="A11">
            <v>5</v>
          </cell>
          <cell r="B11" t="str">
            <v>COTTON PICKER 4-ROW MODULE</v>
          </cell>
          <cell r="C11">
            <v>100000</v>
          </cell>
          <cell r="D11">
            <v>46.39</v>
          </cell>
          <cell r="E11">
            <v>67.599999999999994</v>
          </cell>
          <cell r="F11">
            <v>113.99</v>
          </cell>
          <cell r="G11">
            <v>0.38</v>
          </cell>
          <cell r="H11" t="str">
            <v>-</v>
          </cell>
          <cell r="I11" t="str">
            <v>-</v>
          </cell>
          <cell r="J11" t="str">
            <v>-</v>
          </cell>
          <cell r="K11">
            <v>17.63</v>
          </cell>
          <cell r="L11">
            <v>25.69</v>
          </cell>
          <cell r="M11">
            <v>43.32</v>
          </cell>
        </row>
        <row r="12">
          <cell r="A12">
            <v>6</v>
          </cell>
          <cell r="B12" t="str">
            <v>COTTON PICKER 4-ROW</v>
          </cell>
          <cell r="C12">
            <v>850000</v>
          </cell>
          <cell r="D12">
            <v>394.31</v>
          </cell>
          <cell r="E12">
            <v>574.55999999999995</v>
          </cell>
          <cell r="F12">
            <v>968.86999999999989</v>
          </cell>
          <cell r="G12">
            <v>0.38</v>
          </cell>
          <cell r="H12" t="str">
            <v>-</v>
          </cell>
          <cell r="I12" t="str">
            <v>-</v>
          </cell>
          <cell r="J12" t="str">
            <v>-</v>
          </cell>
          <cell r="K12">
            <v>149.84</v>
          </cell>
          <cell r="L12">
            <v>218.33</v>
          </cell>
          <cell r="M12">
            <v>368.17</v>
          </cell>
        </row>
        <row r="13">
          <cell r="A13">
            <v>6.1</v>
          </cell>
          <cell r="B13" t="str">
            <v>COTTON PICKER 6-ROW</v>
          </cell>
          <cell r="C13">
            <v>1000000</v>
          </cell>
          <cell r="D13">
            <v>463.89</v>
          </cell>
          <cell r="E13">
            <v>675.96</v>
          </cell>
          <cell r="F13">
            <v>1139.8499999999999</v>
          </cell>
          <cell r="G13">
            <v>0.31</v>
          </cell>
          <cell r="H13" t="str">
            <v>-</v>
          </cell>
          <cell r="I13" t="str">
            <v>-</v>
          </cell>
          <cell r="J13" t="str">
            <v>-</v>
          </cell>
          <cell r="K13">
            <v>143.81</v>
          </cell>
          <cell r="L13">
            <v>209.55</v>
          </cell>
          <cell r="M13">
            <v>353.36</v>
          </cell>
        </row>
        <row r="14">
          <cell r="A14">
            <v>7</v>
          </cell>
          <cell r="B14" t="str">
            <v>HIBOY 90'</v>
          </cell>
          <cell r="C14">
            <v>425000</v>
          </cell>
          <cell r="D14">
            <v>207.78</v>
          </cell>
          <cell r="E14">
            <v>357.79</v>
          </cell>
          <cell r="F14">
            <v>565.57000000000005</v>
          </cell>
          <cell r="G14">
            <v>0.03</v>
          </cell>
          <cell r="H14" t="str">
            <v>-</v>
          </cell>
          <cell r="I14" t="str">
            <v>-</v>
          </cell>
          <cell r="J14" t="str">
            <v>-</v>
          </cell>
          <cell r="K14">
            <v>6.23</v>
          </cell>
          <cell r="L14">
            <v>10.73</v>
          </cell>
          <cell r="M14">
            <v>16.96</v>
          </cell>
        </row>
        <row r="15">
          <cell r="A15">
            <v>8</v>
          </cell>
          <cell r="B15" t="str">
            <v>TOBACCO HAND HAR. RIDING AID  4-ROW</v>
          </cell>
          <cell r="C15">
            <v>80000</v>
          </cell>
          <cell r="D15">
            <v>18.559999999999999</v>
          </cell>
          <cell r="E15">
            <v>38.380000000000003</v>
          </cell>
          <cell r="F15">
            <v>56.94</v>
          </cell>
          <cell r="G15">
            <v>2.2000000000000002</v>
          </cell>
          <cell r="H15" t="str">
            <v>-</v>
          </cell>
          <cell r="I15" t="str">
            <v>-</v>
          </cell>
          <cell r="J15" t="str">
            <v>-</v>
          </cell>
          <cell r="K15">
            <v>40.83</v>
          </cell>
          <cell r="L15">
            <v>84.44</v>
          </cell>
          <cell r="M15">
            <v>125.27</v>
          </cell>
        </row>
        <row r="16">
          <cell r="A16">
            <v>9</v>
          </cell>
          <cell r="B16" t="str">
            <v>TOBACCO PICKER 2-ROW</v>
          </cell>
          <cell r="C16">
            <v>120000</v>
          </cell>
          <cell r="D16">
            <v>47.05</v>
          </cell>
          <cell r="E16">
            <v>67</v>
          </cell>
          <cell r="F16">
            <v>114.05</v>
          </cell>
          <cell r="G16">
            <v>0.94</v>
          </cell>
          <cell r="H16" t="str">
            <v>-</v>
          </cell>
          <cell r="I16" t="str">
            <v>-</v>
          </cell>
          <cell r="J16" t="str">
            <v>-</v>
          </cell>
          <cell r="K16">
            <v>44.23</v>
          </cell>
          <cell r="L16">
            <v>62.98</v>
          </cell>
          <cell r="M16">
            <v>107.21</v>
          </cell>
        </row>
        <row r="17">
          <cell r="A17">
            <v>9.1</v>
          </cell>
          <cell r="B17" t="str">
            <v>TOBACCO STRIPPER</v>
          </cell>
          <cell r="C17">
            <v>75000</v>
          </cell>
          <cell r="D17">
            <v>29.41</v>
          </cell>
          <cell r="E17">
            <v>41.87</v>
          </cell>
          <cell r="F17">
            <v>71.28</v>
          </cell>
          <cell r="G17">
            <v>0.63</v>
          </cell>
          <cell r="H17" t="str">
            <v>-</v>
          </cell>
          <cell r="I17" t="str">
            <v>-</v>
          </cell>
          <cell r="J17" t="str">
            <v>-</v>
          </cell>
          <cell r="K17">
            <v>18.53</v>
          </cell>
          <cell r="L17">
            <v>26.38</v>
          </cell>
          <cell r="M17">
            <v>44.91</v>
          </cell>
        </row>
        <row r="18">
          <cell r="A18">
            <v>10</v>
          </cell>
          <cell r="B18" t="str">
            <v>TRACTOR 50-60 HP (1)</v>
          </cell>
          <cell r="C18">
            <v>30000</v>
          </cell>
          <cell r="D18">
            <v>10.01</v>
          </cell>
          <cell r="E18">
            <v>12.39</v>
          </cell>
          <cell r="F18">
            <v>22.4</v>
          </cell>
          <cell r="G18" t="str">
            <v>-</v>
          </cell>
          <cell r="H18" t="str">
            <v>-</v>
          </cell>
          <cell r="I18" t="str">
            <v>-</v>
          </cell>
          <cell r="J18" t="str">
            <v>-</v>
          </cell>
          <cell r="K18" t="str">
            <v>-</v>
          </cell>
          <cell r="L18" t="str">
            <v>-</v>
          </cell>
          <cell r="M18" t="str">
            <v>-</v>
          </cell>
        </row>
        <row r="19">
          <cell r="A19">
            <v>11</v>
          </cell>
          <cell r="B19" t="str">
            <v>TRACTOR 70-80 HP (2)</v>
          </cell>
          <cell r="C19">
            <v>60000</v>
          </cell>
          <cell r="D19">
            <v>15.4</v>
          </cell>
          <cell r="E19">
            <v>24.78</v>
          </cell>
          <cell r="F19">
            <v>40.18</v>
          </cell>
          <cell r="G19" t="str">
            <v>-</v>
          </cell>
          <cell r="H19" t="str">
            <v>-</v>
          </cell>
          <cell r="I19" t="str">
            <v>-</v>
          </cell>
          <cell r="J19" t="str">
            <v>-</v>
          </cell>
          <cell r="K19" t="str">
            <v>-</v>
          </cell>
          <cell r="L19" t="str">
            <v>-</v>
          </cell>
          <cell r="M19" t="str">
            <v>-</v>
          </cell>
        </row>
        <row r="20">
          <cell r="A20">
            <v>12</v>
          </cell>
          <cell r="B20" t="str">
            <v>TRACTOR 95-105 HP (3)</v>
          </cell>
          <cell r="C20">
            <v>80000</v>
          </cell>
          <cell r="D20">
            <v>20.53</v>
          </cell>
          <cell r="E20">
            <v>33.04</v>
          </cell>
          <cell r="F20">
            <v>53.57</v>
          </cell>
          <cell r="G20" t="str">
            <v>-</v>
          </cell>
          <cell r="H20" t="str">
            <v>-</v>
          </cell>
          <cell r="I20" t="str">
            <v>-</v>
          </cell>
          <cell r="J20" t="str">
            <v>-</v>
          </cell>
          <cell r="K20" t="str">
            <v>-</v>
          </cell>
          <cell r="L20" t="str">
            <v>-</v>
          </cell>
          <cell r="M20" t="str">
            <v>-</v>
          </cell>
        </row>
        <row r="21">
          <cell r="A21">
            <v>13</v>
          </cell>
          <cell r="B21" t="str">
            <v>TRACTOR 115-125 HP (4)</v>
          </cell>
          <cell r="C21">
            <v>120000</v>
          </cell>
          <cell r="D21">
            <v>25.87</v>
          </cell>
          <cell r="E21">
            <v>49.56</v>
          </cell>
          <cell r="F21">
            <v>75.430000000000007</v>
          </cell>
          <cell r="G21" t="str">
            <v>-</v>
          </cell>
          <cell r="H21" t="str">
            <v>-</v>
          </cell>
          <cell r="I21" t="str">
            <v>-</v>
          </cell>
          <cell r="J21" t="str">
            <v>-</v>
          </cell>
          <cell r="K21" t="str">
            <v>-</v>
          </cell>
          <cell r="L21" t="str">
            <v>-</v>
          </cell>
          <cell r="M21" t="str">
            <v>-</v>
          </cell>
        </row>
        <row r="22">
          <cell r="A22">
            <v>14</v>
          </cell>
          <cell r="B22" t="str">
            <v>TRACTOR 135-145 HP (5)</v>
          </cell>
          <cell r="C22">
            <v>130000</v>
          </cell>
          <cell r="D22">
            <v>29.67</v>
          </cell>
          <cell r="E22">
            <v>53.69</v>
          </cell>
          <cell r="F22">
            <v>83.36</v>
          </cell>
          <cell r="G22" t="str">
            <v>-</v>
          </cell>
          <cell r="H22" t="str">
            <v>-</v>
          </cell>
          <cell r="I22" t="str">
            <v>-</v>
          </cell>
          <cell r="J22" t="str">
            <v>-</v>
          </cell>
          <cell r="K22" t="str">
            <v>-</v>
          </cell>
          <cell r="L22" t="str">
            <v>-</v>
          </cell>
          <cell r="M22" t="str">
            <v>-</v>
          </cell>
        </row>
        <row r="23">
          <cell r="A23">
            <v>15</v>
          </cell>
          <cell r="B23" t="str">
            <v>TRACTOR 155-165 HP (6)</v>
          </cell>
          <cell r="C23">
            <v>145000</v>
          </cell>
          <cell r="D23">
            <v>33.72</v>
          </cell>
          <cell r="E23">
            <v>59.88</v>
          </cell>
          <cell r="F23">
            <v>93.6</v>
          </cell>
          <cell r="G23" t="str">
            <v>-</v>
          </cell>
          <cell r="H23" t="str">
            <v>-</v>
          </cell>
          <cell r="I23" t="str">
            <v>-</v>
          </cell>
          <cell r="J23" t="str">
            <v>-</v>
          </cell>
          <cell r="K23" t="str">
            <v>-</v>
          </cell>
          <cell r="L23" t="str">
            <v>-</v>
          </cell>
          <cell r="M23" t="str">
            <v>-</v>
          </cell>
        </row>
        <row r="24">
          <cell r="A24">
            <v>16</v>
          </cell>
          <cell r="B24" t="str">
            <v>TRACTOR 175-185 HP (7)</v>
          </cell>
          <cell r="C24">
            <v>180000</v>
          </cell>
          <cell r="D24">
            <v>38.81</v>
          </cell>
          <cell r="E24">
            <v>74.33</v>
          </cell>
          <cell r="F24">
            <v>113.14</v>
          </cell>
          <cell r="G24" t="str">
            <v>-</v>
          </cell>
          <cell r="H24" t="str">
            <v>-</v>
          </cell>
          <cell r="I24" t="str">
            <v>-</v>
          </cell>
          <cell r="J24" t="str">
            <v>-</v>
          </cell>
          <cell r="K24" t="str">
            <v>-</v>
          </cell>
          <cell r="L24" t="str">
            <v>-</v>
          </cell>
          <cell r="M24" t="str">
            <v>-</v>
          </cell>
        </row>
        <row r="25">
          <cell r="A25">
            <v>16.100000000000001</v>
          </cell>
          <cell r="B25" t="str">
            <v>TRACTOR 195-205 HP (8)</v>
          </cell>
          <cell r="C25">
            <v>215000</v>
          </cell>
          <cell r="D25">
            <v>52.09</v>
          </cell>
          <cell r="E25">
            <v>88.79</v>
          </cell>
          <cell r="F25">
            <v>140.88</v>
          </cell>
          <cell r="G25" t="str">
            <v>-</v>
          </cell>
          <cell r="H25" t="str">
            <v>-</v>
          </cell>
          <cell r="I25" t="str">
            <v>-</v>
          </cell>
          <cell r="J25" t="str">
            <v>-</v>
          </cell>
          <cell r="K25" t="str">
            <v>-</v>
          </cell>
          <cell r="L25" t="str">
            <v>-</v>
          </cell>
          <cell r="M25" t="str">
            <v>-</v>
          </cell>
        </row>
        <row r="26">
          <cell r="A26">
            <v>17</v>
          </cell>
          <cell r="B26" t="str">
            <v>TRACTOR 245-255HP (9)</v>
          </cell>
          <cell r="C26">
            <v>337500</v>
          </cell>
          <cell r="D26">
            <v>50.24</v>
          </cell>
          <cell r="E26">
            <v>139.38</v>
          </cell>
          <cell r="F26">
            <v>189.62</v>
          </cell>
          <cell r="G26" t="str">
            <v>-</v>
          </cell>
          <cell r="H26" t="str">
            <v>-</v>
          </cell>
          <cell r="I26" t="str">
            <v>-</v>
          </cell>
          <cell r="J26" t="str">
            <v>-</v>
          </cell>
          <cell r="K26" t="str">
            <v>-</v>
          </cell>
          <cell r="L26" t="str">
            <v>-</v>
          </cell>
          <cell r="M26" t="str">
            <v>-</v>
          </cell>
        </row>
        <row r="27">
          <cell r="A27">
            <v>17.100000000000001</v>
          </cell>
          <cell r="B27" t="str">
            <v>VEGETABLE PICKER  4-ROW</v>
          </cell>
          <cell r="C27">
            <v>166591.17768898606</v>
          </cell>
          <cell r="D27">
            <v>57.51</v>
          </cell>
          <cell r="E27">
            <v>123.98</v>
          </cell>
          <cell r="F27">
            <v>181.49</v>
          </cell>
          <cell r="G27">
            <v>0.25</v>
          </cell>
          <cell r="H27" t="str">
            <v>-</v>
          </cell>
          <cell r="I27" t="str">
            <v>-</v>
          </cell>
          <cell r="J27" t="str">
            <v>-</v>
          </cell>
          <cell r="K27">
            <v>14.38</v>
          </cell>
          <cell r="L27">
            <v>31</v>
          </cell>
          <cell r="M27">
            <v>45.38</v>
          </cell>
        </row>
        <row r="28">
          <cell r="A28">
            <v>17.2</v>
          </cell>
          <cell r="B28" t="str">
            <v>VEGETABLE PICKER  1-ROW</v>
          </cell>
          <cell r="C28">
            <v>57500</v>
          </cell>
          <cell r="D28">
            <v>23.8</v>
          </cell>
          <cell r="E28">
            <v>40.369999999999997</v>
          </cell>
          <cell r="F28">
            <v>64.17</v>
          </cell>
          <cell r="G28">
            <v>0.79</v>
          </cell>
          <cell r="H28" t="str">
            <v>-</v>
          </cell>
          <cell r="I28" t="str">
            <v>-</v>
          </cell>
          <cell r="J28" t="str">
            <v>-</v>
          </cell>
          <cell r="K28">
            <v>18.8</v>
          </cell>
          <cell r="L28">
            <v>31.89</v>
          </cell>
          <cell r="M28">
            <v>50.69</v>
          </cell>
        </row>
        <row r="29">
          <cell r="A29">
            <v>17.3</v>
          </cell>
          <cell r="B29" t="str">
            <v>FORAGE HARVESTER</v>
          </cell>
          <cell r="C29">
            <v>94500</v>
          </cell>
          <cell r="D29">
            <v>35.369999999999997</v>
          </cell>
          <cell r="E29">
            <v>53.14</v>
          </cell>
          <cell r="F29">
            <v>88.509999999999991</v>
          </cell>
          <cell r="G29">
            <v>0.56000000000000005</v>
          </cell>
          <cell r="H29" t="str">
            <v>-</v>
          </cell>
          <cell r="I29" t="str">
            <v>-</v>
          </cell>
          <cell r="J29" t="str">
            <v>-</v>
          </cell>
          <cell r="K29">
            <v>19.809999999999999</v>
          </cell>
          <cell r="L29">
            <v>29.76</v>
          </cell>
          <cell r="M29">
            <v>49.57</v>
          </cell>
        </row>
        <row r="31">
          <cell r="A31" t="str">
            <v>DRAWN IMPLEMENTS</v>
          </cell>
        </row>
        <row r="32">
          <cell r="A32">
            <v>18</v>
          </cell>
          <cell r="B32" t="str">
            <v>4-BOTTOM FLIP PLOW</v>
          </cell>
          <cell r="C32">
            <v>5678.4560264283691</v>
          </cell>
          <cell r="D32">
            <v>4.49</v>
          </cell>
          <cell r="E32">
            <v>4.4000000000000004</v>
          </cell>
          <cell r="F32">
            <v>8.89</v>
          </cell>
          <cell r="G32">
            <v>0.25</v>
          </cell>
          <cell r="H32">
            <v>1.1200000000000001</v>
          </cell>
          <cell r="I32">
            <v>1.1000000000000001</v>
          </cell>
          <cell r="J32">
            <v>2.2200000000000002</v>
          </cell>
          <cell r="K32">
            <v>4.97</v>
          </cell>
          <cell r="L32">
            <v>7.3</v>
          </cell>
          <cell r="M32">
            <v>12.27</v>
          </cell>
        </row>
        <row r="33">
          <cell r="A33">
            <v>19</v>
          </cell>
          <cell r="B33" t="str">
            <v>5-BOTTOM PLOW</v>
          </cell>
          <cell r="C33">
            <v>8983.9475962616634</v>
          </cell>
          <cell r="D33">
            <v>7.1</v>
          </cell>
          <cell r="E33">
            <v>6.96</v>
          </cell>
          <cell r="F33">
            <v>14.059999999999999</v>
          </cell>
          <cell r="G33">
            <v>0.2</v>
          </cell>
          <cell r="H33">
            <v>1.42</v>
          </cell>
          <cell r="I33">
            <v>1.39</v>
          </cell>
          <cell r="J33">
            <v>2.8099999999999996</v>
          </cell>
          <cell r="K33">
            <v>5.53</v>
          </cell>
          <cell r="L33">
            <v>8</v>
          </cell>
          <cell r="M33">
            <v>13.530000000000001</v>
          </cell>
        </row>
        <row r="34">
          <cell r="A34">
            <v>20</v>
          </cell>
          <cell r="B34" t="str">
            <v>BALE WAGON</v>
          </cell>
          <cell r="C34">
            <v>5749.4454994487251</v>
          </cell>
          <cell r="D34">
            <v>2.2400000000000002</v>
          </cell>
          <cell r="E34">
            <v>6.47</v>
          </cell>
          <cell r="F34">
            <v>8.7100000000000009</v>
          </cell>
          <cell r="G34">
            <v>0.17</v>
          </cell>
          <cell r="H34">
            <v>0.38</v>
          </cell>
          <cell r="I34">
            <v>1.1000000000000001</v>
          </cell>
          <cell r="J34">
            <v>1.48</v>
          </cell>
          <cell r="K34">
            <v>2.08</v>
          </cell>
          <cell r="L34">
            <v>3.21</v>
          </cell>
          <cell r="M34">
            <v>5.29</v>
          </cell>
        </row>
        <row r="35">
          <cell r="A35">
            <v>21</v>
          </cell>
          <cell r="B35" t="str">
            <v>CHISEL PLOW 12'</v>
          </cell>
          <cell r="C35">
            <v>6568.6882037351625</v>
          </cell>
          <cell r="D35">
            <v>1.1000000000000001</v>
          </cell>
          <cell r="E35">
            <v>8.49</v>
          </cell>
          <cell r="F35">
            <v>9.59</v>
          </cell>
          <cell r="G35">
            <v>0.2</v>
          </cell>
          <cell r="H35">
            <v>0.22</v>
          </cell>
          <cell r="I35">
            <v>1.7</v>
          </cell>
          <cell r="J35">
            <v>1.92</v>
          </cell>
          <cell r="K35">
            <v>4.33</v>
          </cell>
          <cell r="L35">
            <v>8.31</v>
          </cell>
          <cell r="M35">
            <v>12.64</v>
          </cell>
        </row>
        <row r="36">
          <cell r="A36">
            <v>22</v>
          </cell>
          <cell r="B36" t="str">
            <v>CHISEL PLOW 14'</v>
          </cell>
          <cell r="C36">
            <v>7658.2528336175301</v>
          </cell>
          <cell r="D36">
            <v>1.28</v>
          </cell>
          <cell r="E36">
            <v>9.89</v>
          </cell>
          <cell r="F36">
            <v>11.17</v>
          </cell>
          <cell r="G36">
            <v>0.17</v>
          </cell>
          <cell r="H36">
            <v>0.22</v>
          </cell>
          <cell r="I36">
            <v>1.68</v>
          </cell>
          <cell r="J36">
            <v>1.9</v>
          </cell>
          <cell r="K36">
            <v>3.71</v>
          </cell>
          <cell r="L36">
            <v>7.3</v>
          </cell>
          <cell r="M36">
            <v>11.01</v>
          </cell>
        </row>
        <row r="37">
          <cell r="A37">
            <v>23</v>
          </cell>
          <cell r="B37" t="str">
            <v>CHISEL PLOW 18'</v>
          </cell>
          <cell r="C37">
            <v>11722.110660151968</v>
          </cell>
          <cell r="D37">
            <v>1.96</v>
          </cell>
          <cell r="E37">
            <v>15.15</v>
          </cell>
          <cell r="F37">
            <v>17.11</v>
          </cell>
          <cell r="G37">
            <v>0.12</v>
          </cell>
          <cell r="H37">
            <v>0.24</v>
          </cell>
          <cell r="I37">
            <v>1.82</v>
          </cell>
          <cell r="J37">
            <v>2.06</v>
          </cell>
          <cell r="K37">
            <v>3.34</v>
          </cell>
          <cell r="L37">
            <v>7.77</v>
          </cell>
          <cell r="M37">
            <v>11.11</v>
          </cell>
        </row>
        <row r="38">
          <cell r="A38">
            <v>24</v>
          </cell>
          <cell r="B38" t="str">
            <v>COTTON TRAILER</v>
          </cell>
          <cell r="C38">
            <v>6267.014217913299</v>
          </cell>
          <cell r="D38">
            <v>3.3</v>
          </cell>
          <cell r="E38">
            <v>6.47</v>
          </cell>
          <cell r="F38">
            <v>9.77</v>
          </cell>
          <cell r="G38">
            <v>0.34</v>
          </cell>
          <cell r="H38">
            <v>1.1200000000000001</v>
          </cell>
          <cell r="I38">
            <v>2.2000000000000002</v>
          </cell>
          <cell r="J38">
            <v>3.3200000000000003</v>
          </cell>
          <cell r="K38">
            <v>4.53</v>
          </cell>
          <cell r="L38">
            <v>6.41</v>
          </cell>
          <cell r="M38">
            <v>10.940000000000001</v>
          </cell>
        </row>
        <row r="39">
          <cell r="A39">
            <v>25</v>
          </cell>
          <cell r="B39" t="str">
            <v>CULTIPACKER</v>
          </cell>
          <cell r="C39">
            <v>2674.287443898811</v>
          </cell>
          <cell r="D39">
            <v>0.36</v>
          </cell>
          <cell r="E39">
            <v>5.73</v>
          </cell>
          <cell r="F39">
            <v>6.0900000000000007</v>
          </cell>
          <cell r="G39">
            <v>0.2</v>
          </cell>
          <cell r="H39">
            <v>7.0000000000000007E-2</v>
          </cell>
          <cell r="I39">
            <v>1.1499999999999999</v>
          </cell>
          <cell r="J39">
            <v>1.22</v>
          </cell>
          <cell r="K39">
            <v>3.15</v>
          </cell>
          <cell r="L39">
            <v>6.1</v>
          </cell>
          <cell r="M39">
            <v>9.25</v>
          </cell>
        </row>
        <row r="40">
          <cell r="A40">
            <v>26</v>
          </cell>
          <cell r="B40" t="str">
            <v>CULTIVATOR 1-ROW</v>
          </cell>
          <cell r="C40">
            <v>1069.4079006635352</v>
          </cell>
          <cell r="D40">
            <v>0.23</v>
          </cell>
          <cell r="E40">
            <v>1.8</v>
          </cell>
          <cell r="F40">
            <v>2.0300000000000002</v>
          </cell>
          <cell r="G40">
            <v>1.18</v>
          </cell>
          <cell r="H40">
            <v>0.27</v>
          </cell>
          <cell r="I40">
            <v>2.12</v>
          </cell>
          <cell r="J40">
            <v>2.39</v>
          </cell>
          <cell r="K40">
            <v>12.08</v>
          </cell>
          <cell r="L40">
            <v>16.739999999999998</v>
          </cell>
          <cell r="M40">
            <v>28.82</v>
          </cell>
        </row>
        <row r="41">
          <cell r="A41">
            <v>27</v>
          </cell>
          <cell r="B41" t="str">
            <v>CULTIVATOR 2-ROW</v>
          </cell>
          <cell r="C41">
            <v>2296.6202306790578</v>
          </cell>
          <cell r="D41">
            <v>0.49</v>
          </cell>
          <cell r="E41">
            <v>3.87</v>
          </cell>
          <cell r="F41">
            <v>4.3600000000000003</v>
          </cell>
          <cell r="G41">
            <v>0.56000000000000005</v>
          </cell>
          <cell r="H41">
            <v>0.27</v>
          </cell>
          <cell r="I41">
            <v>2.17</v>
          </cell>
          <cell r="J41">
            <v>2.44</v>
          </cell>
          <cell r="K41">
            <v>5.88</v>
          </cell>
          <cell r="L41">
            <v>9.11</v>
          </cell>
          <cell r="M41">
            <v>14.989999999999998</v>
          </cell>
        </row>
        <row r="42">
          <cell r="A42">
            <v>28</v>
          </cell>
          <cell r="B42" t="str">
            <v>CULTIVATOR 4-ROW</v>
          </cell>
          <cell r="C42">
            <v>3881.0178702851608</v>
          </cell>
          <cell r="D42">
            <v>1.03</v>
          </cell>
          <cell r="E42">
            <v>5.45</v>
          </cell>
          <cell r="F42">
            <v>6.48</v>
          </cell>
          <cell r="G42">
            <v>0.23</v>
          </cell>
          <cell r="H42">
            <v>0.24</v>
          </cell>
          <cell r="I42">
            <v>1.25</v>
          </cell>
          <cell r="J42">
            <v>1.49</v>
          </cell>
          <cell r="K42">
            <v>3.78</v>
          </cell>
          <cell r="L42">
            <v>6.95</v>
          </cell>
          <cell r="M42">
            <v>10.73</v>
          </cell>
        </row>
        <row r="43">
          <cell r="A43">
            <v>29</v>
          </cell>
          <cell r="B43" t="str">
            <v>CULTIVATOR 6-ROW</v>
          </cell>
          <cell r="C43">
            <v>5163.6931972894245</v>
          </cell>
          <cell r="D43">
            <v>1.64</v>
          </cell>
          <cell r="E43">
            <v>5.8</v>
          </cell>
          <cell r="F43">
            <v>7.4399999999999995</v>
          </cell>
          <cell r="G43">
            <v>0.17</v>
          </cell>
          <cell r="H43">
            <v>0.28000000000000003</v>
          </cell>
          <cell r="I43">
            <v>0.99</v>
          </cell>
          <cell r="J43">
            <v>1.27</v>
          </cell>
          <cell r="K43">
            <v>2.9</v>
          </cell>
          <cell r="L43">
            <v>5.2</v>
          </cell>
          <cell r="M43">
            <v>8.1</v>
          </cell>
        </row>
        <row r="44">
          <cell r="A44">
            <v>30</v>
          </cell>
          <cell r="B44" t="str">
            <v>CULTIVATOR W/ HERB.&amp;INSEC. 6-ROW</v>
          </cell>
          <cell r="C44">
            <v>6474.7542601262194</v>
          </cell>
          <cell r="D44">
            <v>1.86</v>
          </cell>
          <cell r="E44">
            <v>10.9</v>
          </cell>
          <cell r="F44">
            <v>12.76</v>
          </cell>
          <cell r="G44">
            <v>0.17</v>
          </cell>
          <cell r="H44">
            <v>0.32</v>
          </cell>
          <cell r="I44">
            <v>1.85</v>
          </cell>
          <cell r="J44">
            <v>2.17</v>
          </cell>
          <cell r="K44">
            <v>2.93</v>
          </cell>
          <cell r="L44">
            <v>6.07</v>
          </cell>
          <cell r="M44">
            <v>9</v>
          </cell>
        </row>
        <row r="45">
          <cell r="A45">
            <v>31</v>
          </cell>
          <cell r="B45" t="str">
            <v>CULTIVATOR W/ HERBICIDE 6-ROW</v>
          </cell>
          <cell r="C45">
            <v>5885.5819148493101</v>
          </cell>
          <cell r="D45">
            <v>1.69</v>
          </cell>
          <cell r="E45">
            <v>9.91</v>
          </cell>
          <cell r="F45">
            <v>11.6</v>
          </cell>
          <cell r="G45">
            <v>0.17</v>
          </cell>
          <cell r="H45">
            <v>0.28999999999999998</v>
          </cell>
          <cell r="I45">
            <v>1.68</v>
          </cell>
          <cell r="J45">
            <v>1.97</v>
          </cell>
          <cell r="K45">
            <v>2.91</v>
          </cell>
          <cell r="L45">
            <v>5.9</v>
          </cell>
          <cell r="M45">
            <v>8.81</v>
          </cell>
        </row>
        <row r="46">
          <cell r="A46">
            <v>32</v>
          </cell>
          <cell r="B46">
            <v>0</v>
          </cell>
          <cell r="C46">
            <v>5885.5819148493101</v>
          </cell>
          <cell r="D46">
            <v>1.69</v>
          </cell>
          <cell r="E46">
            <v>9.91</v>
          </cell>
          <cell r="F46">
            <v>11.6</v>
          </cell>
          <cell r="G46">
            <v>0.17</v>
          </cell>
          <cell r="H46">
            <v>0.28999999999999998</v>
          </cell>
          <cell r="I46">
            <v>1.68</v>
          </cell>
          <cell r="J46">
            <v>1.97</v>
          </cell>
          <cell r="K46">
            <v>2.91</v>
          </cell>
          <cell r="L46">
            <v>5.9</v>
          </cell>
          <cell r="M46">
            <v>8.81</v>
          </cell>
        </row>
        <row r="47">
          <cell r="A47">
            <v>33</v>
          </cell>
          <cell r="B47" t="str">
            <v>CULTIVATOR W/ SPRAYER 6-ROW</v>
          </cell>
          <cell r="C47">
            <v>5885.5819148493101</v>
          </cell>
          <cell r="D47">
            <v>1.69</v>
          </cell>
          <cell r="E47">
            <v>9.91</v>
          </cell>
          <cell r="F47">
            <v>11.6</v>
          </cell>
          <cell r="G47">
            <v>0.17</v>
          </cell>
          <cell r="H47">
            <v>0.28999999999999998</v>
          </cell>
          <cell r="I47">
            <v>1.68</v>
          </cell>
          <cell r="J47">
            <v>1.97</v>
          </cell>
          <cell r="K47">
            <v>2.91</v>
          </cell>
          <cell r="L47">
            <v>5.9</v>
          </cell>
          <cell r="M47">
            <v>8.81</v>
          </cell>
        </row>
        <row r="48">
          <cell r="A48">
            <v>34</v>
          </cell>
          <cell r="B48" t="str">
            <v>DIGGER INVERTER 2-ROW</v>
          </cell>
          <cell r="C48">
            <v>7376.4193606716035</v>
          </cell>
          <cell r="D48">
            <v>5.71</v>
          </cell>
          <cell r="E48">
            <v>12.39</v>
          </cell>
          <cell r="F48">
            <v>18.100000000000001</v>
          </cell>
          <cell r="G48">
            <v>0.92</v>
          </cell>
          <cell r="H48">
            <v>5.25</v>
          </cell>
          <cell r="I48">
            <v>11.4</v>
          </cell>
          <cell r="J48">
            <v>16.649999999999999</v>
          </cell>
          <cell r="K48">
            <v>24.14</v>
          </cell>
          <cell r="L48">
            <v>41.8</v>
          </cell>
          <cell r="M48">
            <v>65.94</v>
          </cell>
        </row>
        <row r="49">
          <cell r="A49">
            <v>34.1</v>
          </cell>
          <cell r="B49" t="str">
            <v>DIGGER INVERTER 6-ROW</v>
          </cell>
          <cell r="C49">
            <v>17891.246363845763</v>
          </cell>
          <cell r="D49">
            <v>13.86</v>
          </cell>
          <cell r="E49">
            <v>30.05</v>
          </cell>
          <cell r="F49">
            <v>43.91</v>
          </cell>
          <cell r="G49">
            <v>0.34</v>
          </cell>
          <cell r="H49">
            <v>4.71</v>
          </cell>
          <cell r="I49">
            <v>10.220000000000001</v>
          </cell>
          <cell r="J49">
            <v>14.93</v>
          </cell>
          <cell r="K49">
            <v>14.8</v>
          </cell>
          <cell r="L49">
            <v>28.47</v>
          </cell>
          <cell r="M49">
            <v>43.269999999999996</v>
          </cell>
        </row>
        <row r="50">
          <cell r="A50">
            <v>35</v>
          </cell>
          <cell r="B50" t="str">
            <v>DISK W/ SPRAYER 16'</v>
          </cell>
          <cell r="C50">
            <v>14606.55338171294</v>
          </cell>
          <cell r="D50">
            <v>2.92</v>
          </cell>
          <cell r="E50">
            <v>17.09</v>
          </cell>
          <cell r="F50">
            <v>20.009999999999998</v>
          </cell>
          <cell r="G50">
            <v>0.15</v>
          </cell>
          <cell r="H50">
            <v>0.44</v>
          </cell>
          <cell r="I50">
            <v>2.56</v>
          </cell>
          <cell r="J50">
            <v>3</v>
          </cell>
          <cell r="K50">
            <v>3.52</v>
          </cell>
          <cell r="L50">
            <v>7.52</v>
          </cell>
          <cell r="M50">
            <v>11.04</v>
          </cell>
        </row>
        <row r="51">
          <cell r="A51">
            <v>36</v>
          </cell>
          <cell r="B51" t="str">
            <v>DISK W/ SPRAYER 21'</v>
          </cell>
          <cell r="C51">
            <v>17957.469679696871</v>
          </cell>
          <cell r="D51">
            <v>3.59</v>
          </cell>
          <cell r="E51">
            <v>21.01</v>
          </cell>
          <cell r="F51">
            <v>24.6</v>
          </cell>
          <cell r="G51">
            <v>0.12</v>
          </cell>
          <cell r="H51">
            <v>0.43</v>
          </cell>
          <cell r="I51">
            <v>2.52</v>
          </cell>
          <cell r="J51">
            <v>2.95</v>
          </cell>
          <cell r="K51">
            <v>3.54</v>
          </cell>
          <cell r="L51">
            <v>8.4700000000000006</v>
          </cell>
          <cell r="M51">
            <v>12.010000000000002</v>
          </cell>
        </row>
        <row r="52">
          <cell r="A52">
            <v>37</v>
          </cell>
          <cell r="B52" t="str">
            <v>FERTILIZER SPREADER</v>
          </cell>
          <cell r="C52">
            <v>12250.641131368513</v>
          </cell>
          <cell r="D52">
            <v>7.04</v>
          </cell>
          <cell r="E52">
            <v>41.33</v>
          </cell>
          <cell r="F52">
            <v>48.37</v>
          </cell>
          <cell r="G52">
            <v>0.12</v>
          </cell>
          <cell r="H52">
            <v>0.84</v>
          </cell>
          <cell r="I52">
            <v>4.96</v>
          </cell>
          <cell r="J52">
            <v>5.8</v>
          </cell>
          <cell r="K52">
            <v>2.0499999999999998</v>
          </cell>
          <cell r="L52">
            <v>6.45</v>
          </cell>
          <cell r="M52">
            <v>8.5</v>
          </cell>
        </row>
        <row r="53">
          <cell r="A53">
            <v>38</v>
          </cell>
          <cell r="B53" t="str">
            <v>FUMIGATION UNIT</v>
          </cell>
          <cell r="C53">
            <v>25000</v>
          </cell>
          <cell r="D53">
            <v>17.14</v>
          </cell>
          <cell r="E53">
            <v>93.21</v>
          </cell>
          <cell r="F53">
            <v>110.35</v>
          </cell>
          <cell r="G53">
            <v>0.43</v>
          </cell>
          <cell r="H53">
            <v>7.37</v>
          </cell>
          <cell r="I53">
            <v>40.08</v>
          </cell>
          <cell r="J53">
            <v>47.449999999999996</v>
          </cell>
          <cell r="K53">
            <v>11.67</v>
          </cell>
          <cell r="L53">
            <v>45.41</v>
          </cell>
          <cell r="M53">
            <v>57.08</v>
          </cell>
        </row>
        <row r="54">
          <cell r="A54">
            <v>39</v>
          </cell>
          <cell r="B54" t="str">
            <v>GRAIN DRILL 16'</v>
          </cell>
          <cell r="C54">
            <v>12318.91854810993</v>
          </cell>
          <cell r="D54">
            <v>6.54</v>
          </cell>
          <cell r="E54">
            <v>24.57</v>
          </cell>
          <cell r="F54">
            <v>31.11</v>
          </cell>
          <cell r="G54">
            <v>0.13</v>
          </cell>
          <cell r="H54">
            <v>0.85</v>
          </cell>
          <cell r="I54">
            <v>3.19</v>
          </cell>
          <cell r="J54">
            <v>4.04</v>
          </cell>
          <cell r="K54">
            <v>3.52</v>
          </cell>
          <cell r="L54">
            <v>7.49</v>
          </cell>
          <cell r="M54">
            <v>11.01</v>
          </cell>
        </row>
        <row r="55">
          <cell r="A55">
            <v>40</v>
          </cell>
          <cell r="B55" t="str">
            <v>GRAIN DRILL 8'</v>
          </cell>
          <cell r="C55">
            <v>6796.958476357232</v>
          </cell>
          <cell r="D55">
            <v>3.61</v>
          </cell>
          <cell r="E55">
            <v>13.56</v>
          </cell>
          <cell r="F55">
            <v>17.170000000000002</v>
          </cell>
          <cell r="G55">
            <v>0.28999999999999998</v>
          </cell>
          <cell r="H55">
            <v>1.05</v>
          </cell>
          <cell r="I55">
            <v>3.93</v>
          </cell>
          <cell r="J55">
            <v>4.9800000000000004</v>
          </cell>
          <cell r="K55">
            <v>5.51</v>
          </cell>
          <cell r="L55">
            <v>11.12</v>
          </cell>
          <cell r="M55">
            <v>16.63</v>
          </cell>
        </row>
        <row r="56">
          <cell r="A56">
            <v>41</v>
          </cell>
          <cell r="B56" t="str">
            <v>GRAIN DRILL 13'  W/ CULTIPACKER</v>
          </cell>
          <cell r="C56">
            <v>9998.495452833864</v>
          </cell>
          <cell r="D56">
            <v>5.3</v>
          </cell>
          <cell r="E56">
            <v>19.940000000000001</v>
          </cell>
          <cell r="F56">
            <v>25.240000000000002</v>
          </cell>
          <cell r="G56">
            <v>0.16</v>
          </cell>
          <cell r="H56">
            <v>0.85</v>
          </cell>
          <cell r="I56">
            <v>3.19</v>
          </cell>
          <cell r="J56">
            <v>4.04</v>
          </cell>
          <cell r="K56">
            <v>4.13</v>
          </cell>
          <cell r="L56">
            <v>8.48</v>
          </cell>
          <cell r="M56">
            <v>12.61</v>
          </cell>
        </row>
        <row r="57">
          <cell r="A57">
            <v>42</v>
          </cell>
          <cell r="B57" t="str">
            <v>GRAIN DRILL 13'  W/ FERTILIZER</v>
          </cell>
          <cell r="C57">
            <v>9910.0638487770702</v>
          </cell>
          <cell r="D57">
            <v>5.26</v>
          </cell>
          <cell r="E57">
            <v>19.760000000000002</v>
          </cell>
          <cell r="F57">
            <v>25.020000000000003</v>
          </cell>
          <cell r="G57">
            <v>0.16</v>
          </cell>
          <cell r="H57">
            <v>0.84</v>
          </cell>
          <cell r="I57">
            <v>3.16</v>
          </cell>
          <cell r="J57">
            <v>4</v>
          </cell>
          <cell r="K57">
            <v>4.9800000000000004</v>
          </cell>
          <cell r="L57">
            <v>11.09</v>
          </cell>
          <cell r="M57">
            <v>16.07</v>
          </cell>
        </row>
        <row r="58">
          <cell r="A58">
            <v>43</v>
          </cell>
          <cell r="B58" t="str">
            <v>GRANULAR APPLICATOR</v>
          </cell>
          <cell r="C58">
            <v>4063.5246228815267</v>
          </cell>
          <cell r="D58">
            <v>0.87</v>
          </cell>
          <cell r="E58">
            <v>6.84</v>
          </cell>
          <cell r="F58">
            <v>7.71</v>
          </cell>
          <cell r="G58">
            <v>0.56000000000000005</v>
          </cell>
          <cell r="H58">
            <v>0.49</v>
          </cell>
          <cell r="I58">
            <v>3.83</v>
          </cell>
          <cell r="J58">
            <v>4.32</v>
          </cell>
          <cell r="K58">
            <v>6.09</v>
          </cell>
          <cell r="L58">
            <v>10.77</v>
          </cell>
          <cell r="M58">
            <v>16.86</v>
          </cell>
        </row>
        <row r="59">
          <cell r="A59">
            <v>44</v>
          </cell>
          <cell r="B59" t="str">
            <v>HEAVY DISK 13'</v>
          </cell>
          <cell r="C59">
            <v>16500</v>
          </cell>
          <cell r="D59">
            <v>3.3</v>
          </cell>
          <cell r="E59">
            <v>19.309999999999999</v>
          </cell>
          <cell r="F59">
            <v>22.61</v>
          </cell>
          <cell r="G59">
            <v>0.17</v>
          </cell>
          <cell r="H59">
            <v>0.56000000000000005</v>
          </cell>
          <cell r="I59">
            <v>3.28</v>
          </cell>
          <cell r="J59">
            <v>3.84</v>
          </cell>
          <cell r="K59">
            <v>5.6</v>
          </cell>
          <cell r="L59">
            <v>12.41</v>
          </cell>
          <cell r="M59">
            <v>18.009999999999998</v>
          </cell>
        </row>
        <row r="60">
          <cell r="A60">
            <v>45</v>
          </cell>
          <cell r="B60" t="str">
            <v>HEAVY DISK 14'</v>
          </cell>
          <cell r="C60">
            <v>22500</v>
          </cell>
          <cell r="D60">
            <v>4.5</v>
          </cell>
          <cell r="E60">
            <v>26.33</v>
          </cell>
          <cell r="F60">
            <v>30.83</v>
          </cell>
          <cell r="G60">
            <v>0.15</v>
          </cell>
          <cell r="H60">
            <v>0.68</v>
          </cell>
          <cell r="I60">
            <v>3.95</v>
          </cell>
          <cell r="J60">
            <v>4.63</v>
          </cell>
          <cell r="K60">
            <v>5.13</v>
          </cell>
          <cell r="L60">
            <v>12</v>
          </cell>
          <cell r="M60">
            <v>17.13</v>
          </cell>
        </row>
        <row r="61">
          <cell r="A61">
            <v>46</v>
          </cell>
          <cell r="B61" t="str">
            <v>HEAVY DISK 16'</v>
          </cell>
          <cell r="C61">
            <v>29000</v>
          </cell>
          <cell r="D61">
            <v>5.8</v>
          </cell>
          <cell r="E61">
            <v>33.93</v>
          </cell>
          <cell r="F61">
            <v>39.729999999999997</v>
          </cell>
          <cell r="G61">
            <v>0.12</v>
          </cell>
          <cell r="H61">
            <v>0.7</v>
          </cell>
          <cell r="I61">
            <v>4.07</v>
          </cell>
          <cell r="J61">
            <v>4.7700000000000005</v>
          </cell>
          <cell r="K61">
            <v>4.74</v>
          </cell>
          <cell r="L61">
            <v>11.26</v>
          </cell>
          <cell r="M61">
            <v>16</v>
          </cell>
        </row>
        <row r="62">
          <cell r="A62">
            <v>46.1</v>
          </cell>
          <cell r="B62" t="str">
            <v>HEAVY DISK 20'</v>
          </cell>
          <cell r="C62">
            <v>45000</v>
          </cell>
          <cell r="D62">
            <v>9</v>
          </cell>
          <cell r="E62">
            <v>52.65</v>
          </cell>
          <cell r="F62">
            <v>61.65</v>
          </cell>
          <cell r="G62">
            <v>0.1</v>
          </cell>
          <cell r="H62">
            <v>0.9</v>
          </cell>
          <cell r="I62">
            <v>5.27</v>
          </cell>
          <cell r="J62">
            <v>6.17</v>
          </cell>
          <cell r="K62">
            <v>4.78</v>
          </cell>
          <cell r="L62">
            <v>12.7</v>
          </cell>
          <cell r="M62">
            <v>17.48</v>
          </cell>
        </row>
        <row r="63">
          <cell r="A63">
            <v>47</v>
          </cell>
          <cell r="B63" t="str">
            <v>HERBICIDE APPLICATOR 12'</v>
          </cell>
          <cell r="C63">
            <v>2260.8802686362396</v>
          </cell>
          <cell r="D63">
            <v>1.32</v>
          </cell>
          <cell r="E63">
            <v>4.76</v>
          </cell>
          <cell r="F63">
            <v>6.08</v>
          </cell>
          <cell r="G63">
            <v>0.15</v>
          </cell>
          <cell r="H63">
            <v>0.2</v>
          </cell>
          <cell r="I63">
            <v>0.71</v>
          </cell>
          <cell r="J63">
            <v>0.90999999999999992</v>
          </cell>
          <cell r="K63">
            <v>2.5099999999999998</v>
          </cell>
          <cell r="L63">
            <v>4.43</v>
          </cell>
          <cell r="M63">
            <v>6.9399999999999995</v>
          </cell>
        </row>
        <row r="64">
          <cell r="A64">
            <v>48</v>
          </cell>
          <cell r="B64" t="str">
            <v>HERBICIDE APPLICATOR 16'</v>
          </cell>
          <cell r="C64">
            <v>3242.5782800177644</v>
          </cell>
          <cell r="D64">
            <v>2.09</v>
          </cell>
          <cell r="E64">
            <v>6.07</v>
          </cell>
          <cell r="F64">
            <v>8.16</v>
          </cell>
          <cell r="G64">
            <v>0.11</v>
          </cell>
          <cell r="H64">
            <v>0.23</v>
          </cell>
          <cell r="I64">
            <v>0.67</v>
          </cell>
          <cell r="J64">
            <v>0.9</v>
          </cell>
          <cell r="K64">
            <v>1.92</v>
          </cell>
          <cell r="L64">
            <v>3.39</v>
          </cell>
          <cell r="M64">
            <v>5.3100000000000005</v>
          </cell>
        </row>
        <row r="65">
          <cell r="A65">
            <v>49</v>
          </cell>
          <cell r="B65" t="str">
            <v>TANDOM LIGHT DISK 30'</v>
          </cell>
          <cell r="C65">
            <v>67500</v>
          </cell>
          <cell r="D65">
            <v>38.43</v>
          </cell>
          <cell r="E65">
            <v>94.78</v>
          </cell>
          <cell r="F65">
            <v>133.21</v>
          </cell>
          <cell r="G65">
            <v>7.0000000000000007E-2</v>
          </cell>
          <cell r="H65">
            <v>2.69</v>
          </cell>
          <cell r="I65">
            <v>6.63</v>
          </cell>
          <cell r="J65">
            <v>9.32</v>
          </cell>
          <cell r="K65">
            <v>5.05</v>
          </cell>
          <cell r="L65">
            <v>10.83</v>
          </cell>
          <cell r="M65">
            <v>15.879999999999999</v>
          </cell>
        </row>
        <row r="66">
          <cell r="A66">
            <v>49.1</v>
          </cell>
          <cell r="B66" t="str">
            <v>LIGHT DISKING W/ HERBICIDE 20'</v>
          </cell>
          <cell r="C66">
            <v>12162.5</v>
          </cell>
          <cell r="D66">
            <v>6.92</v>
          </cell>
          <cell r="E66">
            <v>17.079999999999998</v>
          </cell>
          <cell r="F66">
            <v>24</v>
          </cell>
          <cell r="G66">
            <v>0.12</v>
          </cell>
          <cell r="H66">
            <v>0.83</v>
          </cell>
          <cell r="I66">
            <v>2.0499999999999998</v>
          </cell>
          <cell r="J66">
            <v>2.88</v>
          </cell>
          <cell r="K66">
            <v>3.93</v>
          </cell>
          <cell r="L66">
            <v>8</v>
          </cell>
          <cell r="M66">
            <v>11.93</v>
          </cell>
        </row>
        <row r="67">
          <cell r="A67">
            <v>50</v>
          </cell>
          <cell r="B67" t="str">
            <v>LISTER</v>
          </cell>
          <cell r="C67">
            <v>1582.6161880453678</v>
          </cell>
          <cell r="D67">
            <v>0.42</v>
          </cell>
          <cell r="E67">
            <v>5.33</v>
          </cell>
          <cell r="F67">
            <v>5.75</v>
          </cell>
          <cell r="G67">
            <v>0.59</v>
          </cell>
          <cell r="H67">
            <v>0.25</v>
          </cell>
          <cell r="I67">
            <v>3.14</v>
          </cell>
          <cell r="J67">
            <v>3.39</v>
          </cell>
          <cell r="K67">
            <v>9.33</v>
          </cell>
          <cell r="L67">
            <v>17.760000000000002</v>
          </cell>
          <cell r="M67">
            <v>27.090000000000003</v>
          </cell>
        </row>
        <row r="68">
          <cell r="A68">
            <v>51</v>
          </cell>
          <cell r="B68" t="str">
            <v>MOWER-CONDITIONER</v>
          </cell>
          <cell r="C68">
            <v>18045.251387365701</v>
          </cell>
          <cell r="D68">
            <v>7.33</v>
          </cell>
          <cell r="E68">
            <v>30.44</v>
          </cell>
          <cell r="F68">
            <v>37.770000000000003</v>
          </cell>
          <cell r="G68">
            <v>0.36</v>
          </cell>
          <cell r="H68">
            <v>2.64</v>
          </cell>
          <cell r="I68">
            <v>10.96</v>
          </cell>
          <cell r="J68">
            <v>13.600000000000001</v>
          </cell>
          <cell r="K68">
            <v>6.24</v>
          </cell>
          <cell r="L68">
            <v>15.42</v>
          </cell>
          <cell r="M68">
            <v>21.66</v>
          </cell>
        </row>
        <row r="69">
          <cell r="A69">
            <v>52</v>
          </cell>
          <cell r="B69" t="str">
            <v>MULCH BEDDER-LAYER</v>
          </cell>
          <cell r="C69">
            <v>5949.6849174637873</v>
          </cell>
          <cell r="D69">
            <v>9.67</v>
          </cell>
          <cell r="E69">
            <v>20.04</v>
          </cell>
          <cell r="F69">
            <v>29.71</v>
          </cell>
          <cell r="G69">
            <v>0.52</v>
          </cell>
          <cell r="H69">
            <v>5.03</v>
          </cell>
          <cell r="I69">
            <v>10.42</v>
          </cell>
          <cell r="J69">
            <v>15.45</v>
          </cell>
          <cell r="K69">
            <v>10.23</v>
          </cell>
          <cell r="L69">
            <v>16.86</v>
          </cell>
          <cell r="M69">
            <v>27.09</v>
          </cell>
        </row>
        <row r="70">
          <cell r="A70">
            <v>53</v>
          </cell>
          <cell r="B70" t="str">
            <v>MULCH LAYER</v>
          </cell>
          <cell r="C70">
            <v>4813.2950982282046</v>
          </cell>
          <cell r="D70">
            <v>7.82</v>
          </cell>
          <cell r="E70">
            <v>16.21</v>
          </cell>
          <cell r="F70">
            <v>24.03</v>
          </cell>
          <cell r="G70">
            <v>0.52</v>
          </cell>
          <cell r="H70">
            <v>4.07</v>
          </cell>
          <cell r="I70">
            <v>8.43</v>
          </cell>
          <cell r="J70">
            <v>12.5</v>
          </cell>
          <cell r="K70">
            <v>9.27</v>
          </cell>
          <cell r="L70">
            <v>14.87</v>
          </cell>
          <cell r="M70">
            <v>24.14</v>
          </cell>
        </row>
        <row r="71">
          <cell r="A71">
            <v>54</v>
          </cell>
          <cell r="B71" t="str">
            <v>NO-TILL DRILL 12'</v>
          </cell>
          <cell r="C71">
            <v>14996.276760968638</v>
          </cell>
          <cell r="D71">
            <v>10.92</v>
          </cell>
          <cell r="E71">
            <v>22.43</v>
          </cell>
          <cell r="F71">
            <v>33.35</v>
          </cell>
          <cell r="G71">
            <v>0.21</v>
          </cell>
          <cell r="H71">
            <v>2.29</v>
          </cell>
          <cell r="I71">
            <v>4.71</v>
          </cell>
          <cell r="J71">
            <v>7</v>
          </cell>
          <cell r="K71">
            <v>6.6</v>
          </cell>
          <cell r="L71">
            <v>11.65</v>
          </cell>
          <cell r="M71">
            <v>18.25</v>
          </cell>
        </row>
        <row r="72">
          <cell r="A72">
            <v>55</v>
          </cell>
          <cell r="B72" t="str">
            <v>NO-TILL DRILL 16'</v>
          </cell>
          <cell r="C72">
            <v>22238.194703766691</v>
          </cell>
          <cell r="D72">
            <v>11.8</v>
          </cell>
          <cell r="E72">
            <v>44.35</v>
          </cell>
          <cell r="F72">
            <v>56.150000000000006</v>
          </cell>
          <cell r="G72">
            <v>0.14000000000000001</v>
          </cell>
          <cell r="H72">
            <v>1.65</v>
          </cell>
          <cell r="I72">
            <v>6.21</v>
          </cell>
          <cell r="J72">
            <v>7.8599999999999994</v>
          </cell>
          <cell r="K72">
            <v>5.27</v>
          </cell>
          <cell r="L72">
            <v>13.15</v>
          </cell>
          <cell r="M72">
            <v>18.420000000000002</v>
          </cell>
        </row>
        <row r="73">
          <cell r="A73">
            <v>56</v>
          </cell>
          <cell r="B73" t="str">
            <v>NURSE TANK ON PICK-UP</v>
          </cell>
          <cell r="C73">
            <v>2220.9022398647694</v>
          </cell>
          <cell r="D73">
            <v>0.89</v>
          </cell>
          <cell r="E73">
            <v>6.24</v>
          </cell>
          <cell r="F73">
            <v>7.13</v>
          </cell>
          <cell r="G73">
            <v>0.17</v>
          </cell>
          <cell r="H73">
            <v>0.15</v>
          </cell>
          <cell r="I73">
            <v>1.06</v>
          </cell>
          <cell r="J73">
            <v>1.21</v>
          </cell>
          <cell r="K73">
            <v>1.85</v>
          </cell>
          <cell r="L73">
            <v>3.17</v>
          </cell>
          <cell r="M73">
            <v>5.0199999999999996</v>
          </cell>
        </row>
        <row r="74">
          <cell r="A74">
            <v>57</v>
          </cell>
          <cell r="B74" t="str">
            <v>PEANUT COMBINE 2-ROW</v>
          </cell>
          <cell r="C74">
            <v>31074.01438692987</v>
          </cell>
          <cell r="D74">
            <v>9.42</v>
          </cell>
          <cell r="E74">
            <v>52.32</v>
          </cell>
          <cell r="F74">
            <v>61.74</v>
          </cell>
          <cell r="G74">
            <v>1.1000000000000001</v>
          </cell>
          <cell r="H74">
            <v>10.36</v>
          </cell>
          <cell r="I74">
            <v>57.55</v>
          </cell>
          <cell r="J74">
            <v>67.91</v>
          </cell>
          <cell r="K74">
            <v>32.950000000000003</v>
          </cell>
          <cell r="L74">
            <v>93.9</v>
          </cell>
          <cell r="M74">
            <v>126.85000000000001</v>
          </cell>
        </row>
        <row r="75">
          <cell r="A75">
            <v>57.1</v>
          </cell>
          <cell r="B75" t="str">
            <v>PEANUT COMBINE 4-ROW</v>
          </cell>
          <cell r="C75">
            <v>66934.808312845358</v>
          </cell>
          <cell r="D75">
            <v>20.29</v>
          </cell>
          <cell r="E75">
            <v>112.7</v>
          </cell>
          <cell r="F75">
            <v>132.99</v>
          </cell>
          <cell r="G75">
            <v>0.55000000000000004</v>
          </cell>
          <cell r="H75">
            <v>11.16</v>
          </cell>
          <cell r="I75">
            <v>61.99</v>
          </cell>
          <cell r="J75">
            <v>73.150000000000006</v>
          </cell>
          <cell r="K75">
            <v>25.39</v>
          </cell>
          <cell r="L75">
            <v>89.24</v>
          </cell>
          <cell r="M75">
            <v>114.63</v>
          </cell>
        </row>
        <row r="76">
          <cell r="A76">
            <v>58</v>
          </cell>
          <cell r="B76" t="str">
            <v>PEANUT PLANTER</v>
          </cell>
          <cell r="C76">
            <v>12547.290522439383</v>
          </cell>
          <cell r="D76">
            <v>5.26</v>
          </cell>
          <cell r="E76">
            <v>25.94</v>
          </cell>
          <cell r="F76">
            <v>31.200000000000003</v>
          </cell>
          <cell r="G76">
            <v>0.21</v>
          </cell>
          <cell r="H76">
            <v>1.1000000000000001</v>
          </cell>
          <cell r="I76">
            <v>5.45</v>
          </cell>
          <cell r="J76">
            <v>6.5500000000000007</v>
          </cell>
          <cell r="K76">
            <v>5.42</v>
          </cell>
          <cell r="L76">
            <v>12.39</v>
          </cell>
          <cell r="M76">
            <v>17.810000000000002</v>
          </cell>
        </row>
        <row r="77">
          <cell r="A77">
            <v>59</v>
          </cell>
          <cell r="B77" t="str">
            <v>PRECISION PLANTER 4-ROW</v>
          </cell>
          <cell r="C77">
            <v>11562.502556797732</v>
          </cell>
          <cell r="D77">
            <v>3.4</v>
          </cell>
          <cell r="E77">
            <v>17.93</v>
          </cell>
          <cell r="F77">
            <v>21.33</v>
          </cell>
          <cell r="G77">
            <v>0.2</v>
          </cell>
          <cell r="H77">
            <v>0.68</v>
          </cell>
          <cell r="I77">
            <v>3.59</v>
          </cell>
          <cell r="J77">
            <v>4.2699999999999996</v>
          </cell>
          <cell r="K77">
            <v>4.79</v>
          </cell>
          <cell r="L77">
            <v>10.19</v>
          </cell>
          <cell r="M77">
            <v>14.98</v>
          </cell>
        </row>
        <row r="78">
          <cell r="A78">
            <v>60</v>
          </cell>
          <cell r="B78" t="str">
            <v>PLANTER 4-ROW</v>
          </cell>
          <cell r="C78">
            <v>30000</v>
          </cell>
          <cell r="D78">
            <v>5.13</v>
          </cell>
          <cell r="E78">
            <v>67.349999999999994</v>
          </cell>
          <cell r="F78">
            <v>72.47999999999999</v>
          </cell>
          <cell r="G78">
            <v>1.65</v>
          </cell>
          <cell r="H78">
            <v>8.4600000000000009</v>
          </cell>
          <cell r="I78">
            <v>111.13</v>
          </cell>
          <cell r="J78">
            <v>119.59</v>
          </cell>
          <cell r="K78">
            <v>24.98</v>
          </cell>
          <cell r="L78">
            <v>131.57</v>
          </cell>
          <cell r="M78">
            <v>156.54999999999998</v>
          </cell>
        </row>
        <row r="79">
          <cell r="A79">
            <v>61</v>
          </cell>
          <cell r="B79" t="str">
            <v>PLANTER 6-ROW</v>
          </cell>
          <cell r="C79">
            <v>60000</v>
          </cell>
          <cell r="D79">
            <v>10.27</v>
          </cell>
          <cell r="E79">
            <v>134.69999999999999</v>
          </cell>
          <cell r="F79">
            <v>144.97</v>
          </cell>
          <cell r="G79">
            <v>0.89</v>
          </cell>
          <cell r="H79">
            <v>9.14</v>
          </cell>
          <cell r="I79">
            <v>119.88</v>
          </cell>
          <cell r="J79">
            <v>129.01999999999998</v>
          </cell>
          <cell r="K79">
            <v>18.05</v>
          </cell>
          <cell r="L79">
            <v>130.91</v>
          </cell>
          <cell r="M79">
            <v>148.96</v>
          </cell>
        </row>
        <row r="80">
          <cell r="A80">
            <v>62</v>
          </cell>
          <cell r="B80" t="str">
            <v>PLANTER 8-ROW</v>
          </cell>
          <cell r="C80">
            <v>93750</v>
          </cell>
          <cell r="D80">
            <v>24.74</v>
          </cell>
          <cell r="E80">
            <v>157.85</v>
          </cell>
          <cell r="F80">
            <v>182.59</v>
          </cell>
          <cell r="G80">
            <v>0.14000000000000001</v>
          </cell>
          <cell r="H80">
            <v>3.46</v>
          </cell>
          <cell r="I80">
            <v>22.1</v>
          </cell>
          <cell r="J80">
            <v>25.560000000000002</v>
          </cell>
          <cell r="K80">
            <v>6.34</v>
          </cell>
          <cell r="L80">
            <v>26.72</v>
          </cell>
          <cell r="M80">
            <v>33.06</v>
          </cell>
        </row>
        <row r="81">
          <cell r="A81">
            <v>63</v>
          </cell>
          <cell r="B81" t="str">
            <v>PLANTER 12-ROW</v>
          </cell>
          <cell r="C81">
            <v>112500</v>
          </cell>
          <cell r="D81">
            <v>29.69</v>
          </cell>
          <cell r="E81">
            <v>189.42</v>
          </cell>
          <cell r="F81">
            <v>219.10999999999999</v>
          </cell>
          <cell r="G81">
            <v>0.1</v>
          </cell>
          <cell r="H81">
            <v>2.97</v>
          </cell>
          <cell r="I81">
            <v>18.940000000000001</v>
          </cell>
          <cell r="J81">
            <v>21.91</v>
          </cell>
          <cell r="K81">
            <v>5.56</v>
          </cell>
          <cell r="L81">
            <v>23.9</v>
          </cell>
          <cell r="M81">
            <v>29.459999999999997</v>
          </cell>
        </row>
        <row r="82">
          <cell r="A82">
            <v>64</v>
          </cell>
          <cell r="B82" t="str">
            <v>PLANTER 16-ROW</v>
          </cell>
          <cell r="C82">
            <v>131250</v>
          </cell>
          <cell r="D82">
            <v>34.64</v>
          </cell>
          <cell r="E82">
            <v>220.99</v>
          </cell>
          <cell r="F82">
            <v>255.63</v>
          </cell>
          <cell r="G82">
            <v>0.12</v>
          </cell>
          <cell r="H82">
            <v>4.16</v>
          </cell>
          <cell r="I82">
            <v>26.52</v>
          </cell>
          <cell r="J82">
            <v>30.68</v>
          </cell>
          <cell r="K82">
            <v>7.26</v>
          </cell>
          <cell r="L82">
            <v>32.47</v>
          </cell>
          <cell r="M82">
            <v>39.729999999999997</v>
          </cell>
        </row>
        <row r="83">
          <cell r="A83">
            <v>65</v>
          </cell>
          <cell r="B83" t="str">
            <v>PLANTER NO-TILL 8-ROW</v>
          </cell>
          <cell r="C83">
            <v>90000</v>
          </cell>
          <cell r="D83">
            <v>40.17</v>
          </cell>
          <cell r="E83">
            <v>151.54</v>
          </cell>
          <cell r="F83">
            <v>191.70999999999998</v>
          </cell>
          <cell r="G83">
            <v>0.12</v>
          </cell>
          <cell r="H83">
            <v>4.82</v>
          </cell>
          <cell r="I83">
            <v>18.18</v>
          </cell>
          <cell r="J83">
            <v>23</v>
          </cell>
          <cell r="K83">
            <v>7.92</v>
          </cell>
          <cell r="L83">
            <v>24.13</v>
          </cell>
          <cell r="M83">
            <v>32.049999999999997</v>
          </cell>
        </row>
        <row r="84">
          <cell r="A84">
            <v>66</v>
          </cell>
          <cell r="B84" t="str">
            <v>PLANTER NO-TILL 12-ROW</v>
          </cell>
          <cell r="C84">
            <v>150000</v>
          </cell>
          <cell r="D84">
            <v>66.959999999999994</v>
          </cell>
          <cell r="E84">
            <v>252.56</v>
          </cell>
          <cell r="F84">
            <v>319.52</v>
          </cell>
          <cell r="G84">
            <v>0.09</v>
          </cell>
          <cell r="H84">
            <v>6.03</v>
          </cell>
          <cell r="I84">
            <v>22.73</v>
          </cell>
          <cell r="J84">
            <v>28.76</v>
          </cell>
          <cell r="K84">
            <v>8.35</v>
          </cell>
          <cell r="L84">
            <v>27.19</v>
          </cell>
          <cell r="M84">
            <v>35.54</v>
          </cell>
        </row>
        <row r="85">
          <cell r="A85">
            <v>67</v>
          </cell>
          <cell r="B85" t="str">
            <v>PLANTER NO-TILL 16-ROW</v>
          </cell>
          <cell r="C85">
            <v>168750</v>
          </cell>
          <cell r="D85">
            <v>75.33</v>
          </cell>
          <cell r="E85">
            <v>284.13</v>
          </cell>
          <cell r="F85">
            <v>359.46</v>
          </cell>
          <cell r="G85">
            <v>0.11</v>
          </cell>
          <cell r="H85">
            <v>8.2899999999999991</v>
          </cell>
          <cell r="I85">
            <v>31.25</v>
          </cell>
          <cell r="J85">
            <v>39.54</v>
          </cell>
          <cell r="K85">
            <v>11.55</v>
          </cell>
          <cell r="L85">
            <v>37.159999999999997</v>
          </cell>
          <cell r="M85">
            <v>48.709999999999994</v>
          </cell>
        </row>
        <row r="86">
          <cell r="A86">
            <v>68</v>
          </cell>
          <cell r="B86" t="str">
            <v>PLANTER NO-TILL W/ HERBICIDE 4-ROW</v>
          </cell>
          <cell r="C86">
            <v>15533.283788020326</v>
          </cell>
          <cell r="D86">
            <v>7.74</v>
          </cell>
          <cell r="E86">
            <v>24.08</v>
          </cell>
          <cell r="F86">
            <v>31.82</v>
          </cell>
          <cell r="G86">
            <v>0.2</v>
          </cell>
          <cell r="H86">
            <v>1.55</v>
          </cell>
          <cell r="I86">
            <v>4.82</v>
          </cell>
          <cell r="J86">
            <v>6.37</v>
          </cell>
          <cell r="K86">
            <v>7.48</v>
          </cell>
          <cell r="L86">
            <v>15.55</v>
          </cell>
          <cell r="M86">
            <v>23.03</v>
          </cell>
        </row>
        <row r="87">
          <cell r="A87">
            <v>69</v>
          </cell>
          <cell r="B87" t="str">
            <v>PLANTER NO-TILL W/ SPRAYER 4-ROW</v>
          </cell>
          <cell r="C87">
            <v>15533.283788020326</v>
          </cell>
          <cell r="D87">
            <v>7.74</v>
          </cell>
          <cell r="E87">
            <v>24.08</v>
          </cell>
          <cell r="F87">
            <v>31.82</v>
          </cell>
          <cell r="G87">
            <v>0.2</v>
          </cell>
          <cell r="H87">
            <v>1.55</v>
          </cell>
          <cell r="I87">
            <v>4.82</v>
          </cell>
          <cell r="J87">
            <v>6.37</v>
          </cell>
          <cell r="K87">
            <v>7.48</v>
          </cell>
          <cell r="L87">
            <v>15.55</v>
          </cell>
          <cell r="M87">
            <v>23.03</v>
          </cell>
        </row>
        <row r="88">
          <cell r="A88">
            <v>70</v>
          </cell>
          <cell r="B88" t="str">
            <v>PLANTER W/ FERTILIZER 6-ROW</v>
          </cell>
          <cell r="C88">
            <v>17870.799740175113</v>
          </cell>
          <cell r="D88">
            <v>5.26</v>
          </cell>
          <cell r="E88">
            <v>27.71</v>
          </cell>
          <cell r="F88">
            <v>32.97</v>
          </cell>
          <cell r="G88">
            <v>0.17</v>
          </cell>
          <cell r="H88">
            <v>0.89</v>
          </cell>
          <cell r="I88">
            <v>4.71</v>
          </cell>
          <cell r="J88">
            <v>5.6</v>
          </cell>
          <cell r="K88">
            <v>5.29</v>
          </cell>
          <cell r="L88">
            <v>13.14</v>
          </cell>
          <cell r="M88">
            <v>18.43</v>
          </cell>
        </row>
        <row r="89">
          <cell r="A89">
            <v>71</v>
          </cell>
          <cell r="B89" t="str">
            <v>PLANTER W/ HERBICIDE 6-ROW</v>
          </cell>
          <cell r="C89">
            <v>17870.799740175113</v>
          </cell>
          <cell r="D89">
            <v>5.26</v>
          </cell>
          <cell r="E89">
            <v>27.71</v>
          </cell>
          <cell r="F89">
            <v>32.97</v>
          </cell>
          <cell r="G89">
            <v>0.17</v>
          </cell>
          <cell r="H89">
            <v>0.89</v>
          </cell>
          <cell r="I89">
            <v>4.71</v>
          </cell>
          <cell r="J89">
            <v>5.6</v>
          </cell>
          <cell r="K89">
            <v>5.29</v>
          </cell>
          <cell r="L89">
            <v>13.14</v>
          </cell>
          <cell r="M89">
            <v>18.43</v>
          </cell>
        </row>
        <row r="90">
          <cell r="A90">
            <v>72</v>
          </cell>
          <cell r="B90" t="str">
            <v>PLANTER W/ SPRAYER 4-ROW</v>
          </cell>
          <cell r="C90">
            <v>12407.986077999303</v>
          </cell>
          <cell r="D90">
            <v>3.65</v>
          </cell>
          <cell r="E90">
            <v>19.239999999999998</v>
          </cell>
          <cell r="F90">
            <v>22.889999999999997</v>
          </cell>
          <cell r="G90">
            <v>0.22</v>
          </cell>
          <cell r="H90">
            <v>0.8</v>
          </cell>
          <cell r="I90">
            <v>4.2300000000000004</v>
          </cell>
          <cell r="J90">
            <v>5.03</v>
          </cell>
          <cell r="K90">
            <v>5.32</v>
          </cell>
          <cell r="L90">
            <v>11.5</v>
          </cell>
          <cell r="M90">
            <v>16.82</v>
          </cell>
        </row>
        <row r="91">
          <cell r="A91">
            <v>73</v>
          </cell>
          <cell r="B91" t="str">
            <v>PLANTER W/ SPRAYER 6-ROW</v>
          </cell>
          <cell r="C91">
            <v>17870.799740175113</v>
          </cell>
          <cell r="D91">
            <v>5.26</v>
          </cell>
          <cell r="E91">
            <v>27.71</v>
          </cell>
          <cell r="F91">
            <v>32.97</v>
          </cell>
          <cell r="G91">
            <v>0.17</v>
          </cell>
          <cell r="H91">
            <v>0.89</v>
          </cell>
          <cell r="I91">
            <v>4.71</v>
          </cell>
          <cell r="J91">
            <v>5.6</v>
          </cell>
          <cell r="K91">
            <v>5.29</v>
          </cell>
          <cell r="L91">
            <v>13.14</v>
          </cell>
          <cell r="M91">
            <v>18.43</v>
          </cell>
        </row>
        <row r="92">
          <cell r="A92">
            <v>74</v>
          </cell>
          <cell r="B92" t="str">
            <v>POTATO DIGGER (SWEET)</v>
          </cell>
          <cell r="C92">
            <v>12713.286731636623</v>
          </cell>
          <cell r="D92">
            <v>1.01</v>
          </cell>
          <cell r="E92">
            <v>23.7</v>
          </cell>
          <cell r="F92">
            <v>24.71</v>
          </cell>
          <cell r="G92">
            <v>0.79</v>
          </cell>
          <cell r="H92">
            <v>0.8</v>
          </cell>
          <cell r="I92">
            <v>18.72</v>
          </cell>
          <cell r="J92">
            <v>19.52</v>
          </cell>
          <cell r="K92">
            <v>12.96</v>
          </cell>
          <cell r="L92">
            <v>38.299999999999997</v>
          </cell>
          <cell r="M92">
            <v>51.26</v>
          </cell>
        </row>
        <row r="93">
          <cell r="A93">
            <v>75</v>
          </cell>
          <cell r="B93" t="str">
            <v>POTATO HARVESTER</v>
          </cell>
          <cell r="C93">
            <v>59012.544822356329</v>
          </cell>
          <cell r="D93">
            <v>14.75</v>
          </cell>
          <cell r="E93">
            <v>41.43</v>
          </cell>
          <cell r="F93">
            <v>56.18</v>
          </cell>
          <cell r="G93">
            <v>0.79</v>
          </cell>
          <cell r="H93">
            <v>11.65</v>
          </cell>
          <cell r="I93">
            <v>32.729999999999997</v>
          </cell>
          <cell r="J93">
            <v>44.379999999999995</v>
          </cell>
          <cell r="K93">
            <v>32.090000000000003</v>
          </cell>
          <cell r="L93">
            <v>71.88</v>
          </cell>
          <cell r="M93">
            <v>103.97</v>
          </cell>
        </row>
        <row r="94">
          <cell r="A94">
            <v>76</v>
          </cell>
          <cell r="B94" t="str">
            <v>POTATO PLANTER</v>
          </cell>
          <cell r="C94">
            <v>23647.617672951565</v>
          </cell>
          <cell r="D94">
            <v>15.08</v>
          </cell>
          <cell r="E94">
            <v>22.14</v>
          </cell>
          <cell r="F94">
            <v>37.22</v>
          </cell>
          <cell r="G94">
            <v>0.27</v>
          </cell>
          <cell r="H94">
            <v>4.07</v>
          </cell>
          <cell r="I94">
            <v>5.98</v>
          </cell>
          <cell r="J94">
            <v>10.050000000000001</v>
          </cell>
          <cell r="K94">
            <v>9.61</v>
          </cell>
          <cell r="L94">
            <v>14.9</v>
          </cell>
          <cell r="M94">
            <v>24.509999999999998</v>
          </cell>
        </row>
        <row r="95">
          <cell r="A95">
            <v>77</v>
          </cell>
          <cell r="B95" t="str">
            <v>POTATO PLANTER (SWEET)</v>
          </cell>
          <cell r="C95">
            <v>7754.8193214223011</v>
          </cell>
          <cell r="D95">
            <v>1.51</v>
          </cell>
          <cell r="E95">
            <v>19.27</v>
          </cell>
          <cell r="F95">
            <v>20.78</v>
          </cell>
          <cell r="G95">
            <v>0.39</v>
          </cell>
          <cell r="H95">
            <v>0.59</v>
          </cell>
          <cell r="I95">
            <v>7.52</v>
          </cell>
          <cell r="J95">
            <v>8.11</v>
          </cell>
          <cell r="K95">
            <v>6.59</v>
          </cell>
          <cell r="L95">
            <v>17.18</v>
          </cell>
          <cell r="M95">
            <v>23.77</v>
          </cell>
        </row>
        <row r="96">
          <cell r="A96">
            <v>78</v>
          </cell>
          <cell r="B96" t="str">
            <v>PRIME AID BULK BARN</v>
          </cell>
          <cell r="C96">
            <v>20228.928719376883</v>
          </cell>
          <cell r="D96">
            <v>12.61</v>
          </cell>
          <cell r="E96">
            <v>25.06</v>
          </cell>
          <cell r="F96">
            <v>37.67</v>
          </cell>
          <cell r="G96">
            <v>0.69</v>
          </cell>
          <cell r="H96">
            <v>8.6999999999999993</v>
          </cell>
          <cell r="I96">
            <v>17.29</v>
          </cell>
          <cell r="J96">
            <v>25.99</v>
          </cell>
          <cell r="K96">
            <v>15.61</v>
          </cell>
          <cell r="L96">
            <v>25.84</v>
          </cell>
          <cell r="M96">
            <v>41.45</v>
          </cell>
        </row>
        <row r="97">
          <cell r="A97">
            <v>79</v>
          </cell>
          <cell r="B97" t="str">
            <v>PTO AIR BLAST SPRAYER (500)</v>
          </cell>
          <cell r="C97">
            <v>21420.055639853126</v>
          </cell>
          <cell r="D97">
            <v>18.21</v>
          </cell>
          <cell r="E97">
            <v>36.07</v>
          </cell>
          <cell r="F97">
            <v>54.28</v>
          </cell>
          <cell r="G97">
            <v>0.2</v>
          </cell>
          <cell r="H97">
            <v>3.64</v>
          </cell>
          <cell r="I97">
            <v>7.21</v>
          </cell>
          <cell r="J97">
            <v>10.85</v>
          </cell>
          <cell r="K97">
            <v>7.75</v>
          </cell>
          <cell r="L97">
            <v>13.82</v>
          </cell>
          <cell r="M97">
            <v>21.57</v>
          </cell>
        </row>
        <row r="98">
          <cell r="A98">
            <v>80</v>
          </cell>
          <cell r="B98" t="str">
            <v>PTO BALER</v>
          </cell>
          <cell r="C98">
            <v>15537.158154133092</v>
          </cell>
          <cell r="D98">
            <v>5.0199999999999996</v>
          </cell>
          <cell r="E98">
            <v>29.08</v>
          </cell>
          <cell r="F98">
            <v>34.099999999999994</v>
          </cell>
          <cell r="G98">
            <v>0.38</v>
          </cell>
          <cell r="H98">
            <v>1.91</v>
          </cell>
          <cell r="I98">
            <v>11.05</v>
          </cell>
          <cell r="J98">
            <v>12.96</v>
          </cell>
          <cell r="K98">
            <v>9.7100000000000009</v>
          </cell>
          <cell r="L98">
            <v>23.61</v>
          </cell>
          <cell r="M98">
            <v>33.32</v>
          </cell>
        </row>
        <row r="99">
          <cell r="A99">
            <v>80.099999999999994</v>
          </cell>
          <cell r="B99" t="str">
            <v>ROUND BALER</v>
          </cell>
          <cell r="C99">
            <v>12941.122484785688</v>
          </cell>
          <cell r="D99">
            <v>4.47</v>
          </cell>
          <cell r="E99">
            <v>19.38</v>
          </cell>
          <cell r="F99">
            <v>23.849999999999998</v>
          </cell>
          <cell r="G99">
            <v>0.38</v>
          </cell>
          <cell r="H99">
            <v>1.7</v>
          </cell>
          <cell r="I99">
            <v>7.36</v>
          </cell>
          <cell r="J99">
            <v>9.06</v>
          </cell>
          <cell r="K99">
            <v>9.5</v>
          </cell>
          <cell r="L99">
            <v>19.920000000000002</v>
          </cell>
          <cell r="M99">
            <v>29.42</v>
          </cell>
        </row>
        <row r="100">
          <cell r="A100">
            <v>80.2</v>
          </cell>
          <cell r="B100" t="str">
            <v>SMALL BALER</v>
          </cell>
          <cell r="C100">
            <v>8579.8863005624989</v>
          </cell>
          <cell r="D100">
            <v>2.77</v>
          </cell>
          <cell r="E100">
            <v>16.059999999999999</v>
          </cell>
          <cell r="F100">
            <v>18.829999999999998</v>
          </cell>
          <cell r="G100">
            <v>0.38</v>
          </cell>
          <cell r="H100">
            <v>1.05</v>
          </cell>
          <cell r="I100">
            <v>6.1</v>
          </cell>
          <cell r="J100">
            <v>7.1499999999999995</v>
          </cell>
          <cell r="K100">
            <v>8.85</v>
          </cell>
          <cell r="L100">
            <v>18.66</v>
          </cell>
          <cell r="M100">
            <v>27.509999999999998</v>
          </cell>
        </row>
        <row r="101">
          <cell r="A101">
            <v>80.3</v>
          </cell>
          <cell r="B101" t="str">
            <v>LARGE BALER</v>
          </cell>
          <cell r="C101">
            <v>11258</v>
          </cell>
          <cell r="D101">
            <v>3.63</v>
          </cell>
          <cell r="E101">
            <v>21.07</v>
          </cell>
          <cell r="F101">
            <v>24.7</v>
          </cell>
          <cell r="G101">
            <v>0.26</v>
          </cell>
          <cell r="H101">
            <v>0.94</v>
          </cell>
          <cell r="I101">
            <v>5.48</v>
          </cell>
          <cell r="J101">
            <v>6.42</v>
          </cell>
          <cell r="K101">
            <v>7.67</v>
          </cell>
          <cell r="L101">
            <v>18.36</v>
          </cell>
          <cell r="M101">
            <v>26.03</v>
          </cell>
        </row>
        <row r="102">
          <cell r="A102">
            <v>81</v>
          </cell>
          <cell r="B102" t="str">
            <v>PULL TYPE SPRAYER</v>
          </cell>
          <cell r="C102">
            <v>5205.2832396494969</v>
          </cell>
          <cell r="D102">
            <v>2.08</v>
          </cell>
          <cell r="E102">
            <v>14.62</v>
          </cell>
          <cell r="F102">
            <v>16.7</v>
          </cell>
          <cell r="G102">
            <v>0.18</v>
          </cell>
          <cell r="H102">
            <v>0.37</v>
          </cell>
          <cell r="I102">
            <v>2.63</v>
          </cell>
          <cell r="J102">
            <v>3</v>
          </cell>
          <cell r="K102">
            <v>2.1800000000000002</v>
          </cell>
          <cell r="L102">
            <v>4.8600000000000003</v>
          </cell>
          <cell r="M102">
            <v>7.0400000000000009</v>
          </cell>
        </row>
        <row r="103">
          <cell r="A103">
            <v>82</v>
          </cell>
          <cell r="B103" t="str">
            <v>RAKE</v>
          </cell>
          <cell r="C103">
            <v>3052.0348242109285</v>
          </cell>
          <cell r="D103">
            <v>0.91</v>
          </cell>
          <cell r="E103">
            <v>6.85</v>
          </cell>
          <cell r="F103">
            <v>7.76</v>
          </cell>
          <cell r="G103">
            <v>0.25</v>
          </cell>
          <cell r="H103">
            <v>0.23</v>
          </cell>
          <cell r="I103">
            <v>1.71</v>
          </cell>
          <cell r="J103">
            <v>1.94</v>
          </cell>
          <cell r="K103">
            <v>2.73</v>
          </cell>
          <cell r="L103">
            <v>4.8099999999999996</v>
          </cell>
          <cell r="M103">
            <v>7.5399999999999991</v>
          </cell>
        </row>
        <row r="104">
          <cell r="A104">
            <v>83</v>
          </cell>
          <cell r="B104" t="str">
            <v>ROLLING CULTIVATOR 6-ROW</v>
          </cell>
          <cell r="C104">
            <v>5563.3776986182975</v>
          </cell>
          <cell r="D104">
            <v>1.77</v>
          </cell>
          <cell r="E104">
            <v>6.25</v>
          </cell>
          <cell r="F104">
            <v>8.02</v>
          </cell>
          <cell r="G104">
            <v>0.17</v>
          </cell>
          <cell r="H104">
            <v>0.3</v>
          </cell>
          <cell r="I104">
            <v>1.06</v>
          </cell>
          <cell r="J104">
            <v>1.36</v>
          </cell>
          <cell r="K104">
            <v>2.92</v>
          </cell>
          <cell r="L104">
            <v>5.28</v>
          </cell>
          <cell r="M104">
            <v>8.1999999999999993</v>
          </cell>
        </row>
        <row r="105">
          <cell r="A105">
            <v>84</v>
          </cell>
          <cell r="B105" t="str">
            <v>ROTARY MOWER 7'</v>
          </cell>
          <cell r="C105">
            <v>3408.2405455408798</v>
          </cell>
          <cell r="D105">
            <v>1.03</v>
          </cell>
          <cell r="E105">
            <v>5.74</v>
          </cell>
          <cell r="F105">
            <v>6.7700000000000005</v>
          </cell>
          <cell r="G105">
            <v>0.28999999999999998</v>
          </cell>
          <cell r="H105">
            <v>0.3</v>
          </cell>
          <cell r="I105">
            <v>1.66</v>
          </cell>
          <cell r="J105">
            <v>1.96</v>
          </cell>
          <cell r="K105">
            <v>3.2</v>
          </cell>
          <cell r="L105">
            <v>5.26</v>
          </cell>
          <cell r="M105">
            <v>8.4600000000000009</v>
          </cell>
        </row>
        <row r="106">
          <cell r="A106">
            <v>84.1</v>
          </cell>
          <cell r="B106" t="str">
            <v>ROTARY MOWER 14'</v>
          </cell>
          <cell r="C106">
            <v>5935</v>
          </cell>
          <cell r="D106">
            <v>1.8</v>
          </cell>
          <cell r="E106">
            <v>9.99</v>
          </cell>
          <cell r="F106">
            <v>11.790000000000001</v>
          </cell>
          <cell r="G106">
            <v>0.15</v>
          </cell>
          <cell r="H106">
            <v>0.27</v>
          </cell>
          <cell r="I106">
            <v>1.5</v>
          </cell>
          <cell r="J106">
            <v>1.77</v>
          </cell>
          <cell r="K106">
            <v>1.77</v>
          </cell>
          <cell r="L106">
            <v>3.36</v>
          </cell>
          <cell r="M106">
            <v>5.13</v>
          </cell>
        </row>
        <row r="107">
          <cell r="A107">
            <v>85</v>
          </cell>
          <cell r="B107" t="str">
            <v>ROTOVATOR</v>
          </cell>
          <cell r="C107">
            <v>1903.8991735884122</v>
          </cell>
          <cell r="D107">
            <v>1.47</v>
          </cell>
          <cell r="E107">
            <v>6.41</v>
          </cell>
          <cell r="F107">
            <v>7.88</v>
          </cell>
          <cell r="G107">
            <v>1.41</v>
          </cell>
          <cell r="H107">
            <v>2.0699999999999998</v>
          </cell>
          <cell r="I107">
            <v>9.0399999999999991</v>
          </cell>
          <cell r="J107">
            <v>11.11</v>
          </cell>
          <cell r="K107">
            <v>16.190000000000001</v>
          </cell>
          <cell r="L107">
            <v>26.51</v>
          </cell>
          <cell r="M107">
            <v>42.7</v>
          </cell>
        </row>
        <row r="108">
          <cell r="A108">
            <v>86</v>
          </cell>
          <cell r="B108" t="str">
            <v>SICKLE MOWER</v>
          </cell>
          <cell r="C108">
            <v>2569.9568074483668</v>
          </cell>
          <cell r="D108">
            <v>3.76</v>
          </cell>
          <cell r="E108">
            <v>8.65</v>
          </cell>
          <cell r="F108">
            <v>12.41</v>
          </cell>
          <cell r="G108">
            <v>0.26</v>
          </cell>
          <cell r="H108">
            <v>0.98</v>
          </cell>
          <cell r="I108">
            <v>2.25</v>
          </cell>
          <cell r="J108">
            <v>3.23</v>
          </cell>
          <cell r="K108">
            <v>3.58</v>
          </cell>
          <cell r="L108">
            <v>5.47</v>
          </cell>
          <cell r="M108">
            <v>9.0500000000000007</v>
          </cell>
        </row>
        <row r="109">
          <cell r="A109">
            <v>87</v>
          </cell>
          <cell r="B109" t="str">
            <v>SIDEDRESSER 2-ROW</v>
          </cell>
          <cell r="C109">
            <v>1903.8991735884122</v>
          </cell>
          <cell r="D109">
            <v>0.41</v>
          </cell>
          <cell r="E109">
            <v>3.21</v>
          </cell>
          <cell r="F109">
            <v>3.62</v>
          </cell>
          <cell r="G109">
            <v>0.56000000000000005</v>
          </cell>
          <cell r="H109">
            <v>0.23</v>
          </cell>
          <cell r="I109">
            <v>1.8</v>
          </cell>
          <cell r="J109">
            <v>2.0300000000000002</v>
          </cell>
          <cell r="K109">
            <v>8.85</v>
          </cell>
          <cell r="L109">
            <v>15.67</v>
          </cell>
          <cell r="M109">
            <v>24.52</v>
          </cell>
        </row>
        <row r="110">
          <cell r="A110">
            <v>88</v>
          </cell>
          <cell r="B110" t="str">
            <v>SILAGE BLOWER</v>
          </cell>
          <cell r="C110">
            <v>3569.8109504782724</v>
          </cell>
          <cell r="D110">
            <v>1.78</v>
          </cell>
          <cell r="E110">
            <v>6.02</v>
          </cell>
          <cell r="F110">
            <v>7.8</v>
          </cell>
          <cell r="G110">
            <v>0.47</v>
          </cell>
          <cell r="H110">
            <v>0.84</v>
          </cell>
          <cell r="I110">
            <v>2.83</v>
          </cell>
          <cell r="J110">
            <v>3.67</v>
          </cell>
          <cell r="K110">
            <v>5.54</v>
          </cell>
          <cell r="L110">
            <v>8.65</v>
          </cell>
          <cell r="M110">
            <v>14.190000000000001</v>
          </cell>
        </row>
        <row r="111">
          <cell r="A111">
            <v>89</v>
          </cell>
          <cell r="B111" t="str">
            <v>SILAGE CHOPPER</v>
          </cell>
          <cell r="C111">
            <v>23970.685563969855</v>
          </cell>
          <cell r="D111">
            <v>16.98</v>
          </cell>
          <cell r="E111">
            <v>40.44</v>
          </cell>
          <cell r="F111">
            <v>57.42</v>
          </cell>
          <cell r="G111">
            <v>0.43</v>
          </cell>
          <cell r="H111">
            <v>7.3</v>
          </cell>
          <cell r="I111">
            <v>17.39</v>
          </cell>
          <cell r="J111">
            <v>24.69</v>
          </cell>
          <cell r="K111">
            <v>18.43</v>
          </cell>
          <cell r="L111">
            <v>38.700000000000003</v>
          </cell>
          <cell r="M111">
            <v>57.13</v>
          </cell>
        </row>
        <row r="112">
          <cell r="A112">
            <v>90</v>
          </cell>
          <cell r="B112" t="str">
            <v>SILAGE CHOPPER &amp; WAGON</v>
          </cell>
          <cell r="C112">
            <v>32723.267046050831</v>
          </cell>
          <cell r="D112">
            <v>21.26</v>
          </cell>
          <cell r="E112">
            <v>73.599999999999994</v>
          </cell>
          <cell r="F112">
            <v>94.86</v>
          </cell>
          <cell r="G112">
            <v>0.56999999999999995</v>
          </cell>
          <cell r="H112">
            <v>12.12</v>
          </cell>
          <cell r="I112">
            <v>41.95</v>
          </cell>
          <cell r="J112">
            <v>54.07</v>
          </cell>
          <cell r="K112">
            <v>26.86</v>
          </cell>
          <cell r="L112">
            <v>70.2</v>
          </cell>
          <cell r="M112">
            <v>97.06</v>
          </cell>
        </row>
        <row r="113">
          <cell r="A113">
            <v>91</v>
          </cell>
          <cell r="B113" t="str">
            <v>SILAGE WAGON</v>
          </cell>
          <cell r="C113">
            <v>8775.7852532590859</v>
          </cell>
          <cell r="D113">
            <v>3.03</v>
          </cell>
          <cell r="E113">
            <v>14.8</v>
          </cell>
          <cell r="F113">
            <v>17.830000000000002</v>
          </cell>
          <cell r="G113">
            <v>0.56999999999999995</v>
          </cell>
          <cell r="H113">
            <v>1.73</v>
          </cell>
          <cell r="I113">
            <v>8.44</v>
          </cell>
          <cell r="J113">
            <v>10.17</v>
          </cell>
          <cell r="K113">
            <v>13.43</v>
          </cell>
          <cell r="L113">
            <v>27.27</v>
          </cell>
          <cell r="M113">
            <v>40.700000000000003</v>
          </cell>
        </row>
        <row r="114">
          <cell r="A114">
            <v>92</v>
          </cell>
          <cell r="B114" t="str">
            <v>SPIKE HARROW</v>
          </cell>
          <cell r="C114">
            <v>1070.9432851434817</v>
          </cell>
          <cell r="D114">
            <v>0.11</v>
          </cell>
          <cell r="E114">
            <v>2</v>
          </cell>
          <cell r="F114">
            <v>2.11</v>
          </cell>
          <cell r="G114">
            <v>0.24</v>
          </cell>
          <cell r="H114">
            <v>0.03</v>
          </cell>
          <cell r="I114">
            <v>0.48</v>
          </cell>
          <cell r="J114">
            <v>0.51</v>
          </cell>
          <cell r="K114">
            <v>2.4300000000000002</v>
          </cell>
          <cell r="L114">
            <v>3.45</v>
          </cell>
          <cell r="M114">
            <v>5.8800000000000008</v>
          </cell>
        </row>
        <row r="115">
          <cell r="A115">
            <v>93</v>
          </cell>
          <cell r="B115" t="str">
            <v>ORCHARD SPRAYER</v>
          </cell>
          <cell r="C115">
            <v>17849.054752391363</v>
          </cell>
          <cell r="D115">
            <v>10.45</v>
          </cell>
          <cell r="E115">
            <v>37.57</v>
          </cell>
          <cell r="F115">
            <v>48.019999999999996</v>
          </cell>
          <cell r="G115">
            <v>0.18</v>
          </cell>
          <cell r="H115">
            <v>1.88</v>
          </cell>
          <cell r="I115">
            <v>6.76</v>
          </cell>
          <cell r="J115">
            <v>8.64</v>
          </cell>
          <cell r="K115">
            <v>3.68</v>
          </cell>
          <cell r="L115">
            <v>8.99</v>
          </cell>
          <cell r="M115">
            <v>12.67</v>
          </cell>
        </row>
        <row r="116">
          <cell r="A116">
            <v>94</v>
          </cell>
          <cell r="B116" t="str">
            <v>SPRING TOOTH</v>
          </cell>
          <cell r="C116">
            <v>2601.7972144069145</v>
          </cell>
          <cell r="D116">
            <v>0.01</v>
          </cell>
          <cell r="E116">
            <v>4.87</v>
          </cell>
          <cell r="F116">
            <v>4.88</v>
          </cell>
          <cell r="G116">
            <v>0.11</v>
          </cell>
          <cell r="H116">
            <v>0</v>
          </cell>
          <cell r="I116">
            <v>0.54</v>
          </cell>
          <cell r="J116">
            <v>0.54</v>
          </cell>
          <cell r="K116">
            <v>1.1000000000000001</v>
          </cell>
          <cell r="L116">
            <v>1.9</v>
          </cell>
          <cell r="M116">
            <v>3</v>
          </cell>
        </row>
        <row r="117">
          <cell r="A117">
            <v>95</v>
          </cell>
          <cell r="B117" t="str">
            <v>SUBSOILER BEDDER 2-ROW</v>
          </cell>
          <cell r="C117">
            <v>4360.1786565358243</v>
          </cell>
          <cell r="D117">
            <v>0.97</v>
          </cell>
          <cell r="E117">
            <v>6.76</v>
          </cell>
          <cell r="F117">
            <v>7.7299999999999995</v>
          </cell>
          <cell r="G117">
            <v>0.45</v>
          </cell>
          <cell r="H117">
            <v>0.44</v>
          </cell>
          <cell r="I117">
            <v>3.04</v>
          </cell>
          <cell r="J117">
            <v>3.48</v>
          </cell>
          <cell r="K117">
            <v>7.37</v>
          </cell>
          <cell r="L117">
            <v>14.19</v>
          </cell>
          <cell r="M117">
            <v>21.56</v>
          </cell>
        </row>
        <row r="118">
          <cell r="A118">
            <v>96</v>
          </cell>
          <cell r="B118" t="str">
            <v>SUBSOILER-BEDDER 4-ROW</v>
          </cell>
          <cell r="C118">
            <v>7656.1697196399327</v>
          </cell>
          <cell r="D118">
            <v>5.55</v>
          </cell>
          <cell r="E118">
            <v>7.91</v>
          </cell>
          <cell r="F118">
            <v>13.46</v>
          </cell>
          <cell r="G118">
            <v>0.19</v>
          </cell>
          <cell r="H118">
            <v>1.05</v>
          </cell>
          <cell r="I118">
            <v>1.5</v>
          </cell>
          <cell r="J118">
            <v>2.5499999999999998</v>
          </cell>
          <cell r="K118">
            <v>4.96</v>
          </cell>
          <cell r="L118">
            <v>7.78</v>
          </cell>
          <cell r="M118">
            <v>12.74</v>
          </cell>
        </row>
        <row r="119">
          <cell r="A119">
            <v>96.1</v>
          </cell>
          <cell r="B119" t="str">
            <v>SUBSOILER-BEDDER 6-ROW</v>
          </cell>
          <cell r="C119">
            <v>9534.7730836328701</v>
          </cell>
          <cell r="D119">
            <v>6.91</v>
          </cell>
          <cell r="E119">
            <v>9.86</v>
          </cell>
          <cell r="F119">
            <v>16.77</v>
          </cell>
          <cell r="G119">
            <v>0.17</v>
          </cell>
          <cell r="H119">
            <v>1.17</v>
          </cell>
          <cell r="I119">
            <v>1.68</v>
          </cell>
          <cell r="J119">
            <v>2.8499999999999996</v>
          </cell>
          <cell r="K119">
            <v>5.57</v>
          </cell>
          <cell r="L119">
            <v>10.1</v>
          </cell>
          <cell r="M119">
            <v>15.67</v>
          </cell>
        </row>
        <row r="120">
          <cell r="A120">
            <v>97</v>
          </cell>
          <cell r="B120" t="str">
            <v>SUBSOILER-PLANTER W/SPRAYER 4-ROW</v>
          </cell>
          <cell r="C120">
            <v>24383.152043013542</v>
          </cell>
          <cell r="D120">
            <v>12.14</v>
          </cell>
          <cell r="E120">
            <v>37.799999999999997</v>
          </cell>
          <cell r="F120">
            <v>49.94</v>
          </cell>
          <cell r="G120">
            <v>0.2</v>
          </cell>
          <cell r="H120">
            <v>2.4300000000000002</v>
          </cell>
          <cell r="I120">
            <v>7.56</v>
          </cell>
          <cell r="J120">
            <v>9.99</v>
          </cell>
          <cell r="K120">
            <v>8.36</v>
          </cell>
          <cell r="L120">
            <v>18.3</v>
          </cell>
          <cell r="M120">
            <v>26.66</v>
          </cell>
        </row>
        <row r="121">
          <cell r="A121">
            <v>97.1</v>
          </cell>
          <cell r="B121" t="str">
            <v>SUBSOILER-PLANTER W/SPRAYER 6-ROW</v>
          </cell>
          <cell r="C121">
            <v>28887.869532327932</v>
          </cell>
          <cell r="D121">
            <v>14.39</v>
          </cell>
          <cell r="E121">
            <v>44.79</v>
          </cell>
          <cell r="F121">
            <v>59.18</v>
          </cell>
          <cell r="G121">
            <v>0.18</v>
          </cell>
          <cell r="H121">
            <v>2.59</v>
          </cell>
          <cell r="I121">
            <v>8.06</v>
          </cell>
          <cell r="J121">
            <v>10.65</v>
          </cell>
          <cell r="K121">
            <v>8.66</v>
          </cell>
          <cell r="L121">
            <v>18.84</v>
          </cell>
          <cell r="M121">
            <v>27.5</v>
          </cell>
        </row>
        <row r="122">
          <cell r="A122">
            <v>97.2</v>
          </cell>
          <cell r="B122" t="str">
            <v>SUBSOILER-PLANTER 6-ROW</v>
          </cell>
          <cell r="C122">
            <v>26531.180151220291</v>
          </cell>
          <cell r="D122">
            <v>13.21</v>
          </cell>
          <cell r="E122">
            <v>41.14</v>
          </cell>
          <cell r="F122">
            <v>54.35</v>
          </cell>
          <cell r="G122">
            <v>0.18</v>
          </cell>
          <cell r="H122">
            <v>2.38</v>
          </cell>
          <cell r="I122">
            <v>7.41</v>
          </cell>
          <cell r="J122">
            <v>9.7899999999999991</v>
          </cell>
          <cell r="K122">
            <v>8.4499999999999993</v>
          </cell>
          <cell r="L122">
            <v>18.18</v>
          </cell>
          <cell r="M122">
            <v>26.63</v>
          </cell>
        </row>
        <row r="123">
          <cell r="A123">
            <v>98</v>
          </cell>
          <cell r="B123" t="str">
            <v>SUPER BEDDER</v>
          </cell>
          <cell r="C123">
            <v>3612.6486818840121</v>
          </cell>
          <cell r="D123">
            <v>2.74</v>
          </cell>
          <cell r="E123">
            <v>12.14</v>
          </cell>
          <cell r="F123">
            <v>14.88</v>
          </cell>
          <cell r="G123">
            <v>1.1000000000000001</v>
          </cell>
          <cell r="H123">
            <v>3.01</v>
          </cell>
          <cell r="I123">
            <v>13.35</v>
          </cell>
          <cell r="J123">
            <v>16.36</v>
          </cell>
          <cell r="K123">
            <v>19.95</v>
          </cell>
          <cell r="L123">
            <v>40.61</v>
          </cell>
          <cell r="M123">
            <v>60.56</v>
          </cell>
        </row>
        <row r="124">
          <cell r="A124">
            <v>99</v>
          </cell>
          <cell r="B124" t="str">
            <v>TOBACCO CULTIVATOR 1-ROW</v>
          </cell>
          <cell r="C124">
            <v>1393.7616551664728</v>
          </cell>
          <cell r="D124">
            <v>0.55000000000000004</v>
          </cell>
          <cell r="E124">
            <v>1.56</v>
          </cell>
          <cell r="F124">
            <v>2.1100000000000003</v>
          </cell>
          <cell r="G124">
            <v>0.71</v>
          </cell>
          <cell r="H124">
            <v>0.39</v>
          </cell>
          <cell r="I124">
            <v>1.1100000000000001</v>
          </cell>
          <cell r="J124">
            <v>1.5</v>
          </cell>
          <cell r="K124">
            <v>7.5</v>
          </cell>
          <cell r="L124">
            <v>9.9</v>
          </cell>
          <cell r="M124">
            <v>17.399999999999999</v>
          </cell>
        </row>
        <row r="125">
          <cell r="A125">
            <v>99.1</v>
          </cell>
          <cell r="B125" t="str">
            <v>TOBACCO BEDDER 4-ROW</v>
          </cell>
          <cell r="C125">
            <v>6620</v>
          </cell>
          <cell r="D125">
            <v>2.63</v>
          </cell>
          <cell r="E125">
            <v>7.43</v>
          </cell>
          <cell r="F125">
            <v>10.059999999999999</v>
          </cell>
          <cell r="G125">
            <v>0.16</v>
          </cell>
          <cell r="H125">
            <v>0.42</v>
          </cell>
          <cell r="I125">
            <v>1.19</v>
          </cell>
          <cell r="J125">
            <v>1.6099999999999999</v>
          </cell>
          <cell r="K125">
            <v>2.02</v>
          </cell>
          <cell r="L125">
            <v>3.17</v>
          </cell>
          <cell r="M125">
            <v>5.1899999999999995</v>
          </cell>
        </row>
        <row r="126">
          <cell r="A126">
            <v>99.2</v>
          </cell>
          <cell r="B126" t="str">
            <v>TOBACCO BED SHAPER 4-ROW</v>
          </cell>
          <cell r="C126">
            <v>5058</v>
          </cell>
          <cell r="D126">
            <v>2.0099999999999998</v>
          </cell>
          <cell r="E126">
            <v>5.68</v>
          </cell>
          <cell r="F126">
            <v>7.6899999999999995</v>
          </cell>
          <cell r="G126">
            <v>0.16</v>
          </cell>
          <cell r="H126">
            <v>0.32</v>
          </cell>
          <cell r="I126">
            <v>0.91</v>
          </cell>
          <cell r="J126">
            <v>1.23</v>
          </cell>
          <cell r="K126">
            <v>1.92</v>
          </cell>
          <cell r="L126">
            <v>2.89</v>
          </cell>
          <cell r="M126">
            <v>4.8100000000000005</v>
          </cell>
        </row>
        <row r="127">
          <cell r="A127">
            <v>100</v>
          </cell>
          <cell r="B127" t="str">
            <v>TOBACCO HARVESTER LOW PROFILE</v>
          </cell>
          <cell r="C127">
            <v>14874.21229365947</v>
          </cell>
          <cell r="D127">
            <v>2.15</v>
          </cell>
          <cell r="E127">
            <v>25.63</v>
          </cell>
          <cell r="F127">
            <v>27.779999999999998</v>
          </cell>
          <cell r="G127">
            <v>2.95</v>
          </cell>
          <cell r="H127">
            <v>6.34</v>
          </cell>
          <cell r="I127">
            <v>75.61</v>
          </cell>
          <cell r="J127">
            <v>81.95</v>
          </cell>
          <cell r="K127">
            <v>35.869999999999997</v>
          </cell>
          <cell r="L127">
            <v>112.16</v>
          </cell>
          <cell r="M127">
            <v>148.03</v>
          </cell>
        </row>
        <row r="128">
          <cell r="A128">
            <v>101</v>
          </cell>
          <cell r="B128" t="str">
            <v>TOBACCO TOPPER 2-ROW</v>
          </cell>
          <cell r="C128">
            <v>3510.3141013036347</v>
          </cell>
          <cell r="D128">
            <v>4.8</v>
          </cell>
          <cell r="E128">
            <v>13.01</v>
          </cell>
          <cell r="F128">
            <v>17.809999999999999</v>
          </cell>
          <cell r="G128">
            <v>0.86</v>
          </cell>
          <cell r="H128">
            <v>4.13</v>
          </cell>
          <cell r="I128">
            <v>11.19</v>
          </cell>
          <cell r="J128">
            <v>15.32</v>
          </cell>
          <cell r="K128">
            <v>12.74</v>
          </cell>
          <cell r="L128">
            <v>21.84</v>
          </cell>
          <cell r="M128">
            <v>34.58</v>
          </cell>
        </row>
        <row r="129">
          <cell r="A129">
            <v>101.1</v>
          </cell>
          <cell r="B129" t="str">
            <v>TOBACCO TOPPER 4-ROW</v>
          </cell>
          <cell r="C129">
            <v>5712.55</v>
          </cell>
          <cell r="D129">
            <v>7.81</v>
          </cell>
          <cell r="E129">
            <v>21.16</v>
          </cell>
          <cell r="F129">
            <v>28.97</v>
          </cell>
          <cell r="G129">
            <v>0.49</v>
          </cell>
          <cell r="H129">
            <v>3.83</v>
          </cell>
          <cell r="I129">
            <v>10.37</v>
          </cell>
          <cell r="J129">
            <v>14.2</v>
          </cell>
          <cell r="K129">
            <v>11.37</v>
          </cell>
          <cell r="L129">
            <v>22.51</v>
          </cell>
          <cell r="M129">
            <v>33.880000000000003</v>
          </cell>
        </row>
        <row r="130">
          <cell r="A130">
            <v>102</v>
          </cell>
          <cell r="B130" t="str">
            <v>TOBACCO TRAILER</v>
          </cell>
          <cell r="C130">
            <v>1189.9369834927575</v>
          </cell>
          <cell r="D130">
            <v>0.63</v>
          </cell>
          <cell r="E130">
            <v>1.23</v>
          </cell>
          <cell r="F130">
            <v>1.8599999999999999</v>
          </cell>
          <cell r="G130">
            <v>2.58</v>
          </cell>
          <cell r="H130">
            <v>1.63</v>
          </cell>
          <cell r="I130">
            <v>3.17</v>
          </cell>
          <cell r="J130">
            <v>4.8</v>
          </cell>
          <cell r="K130">
            <v>21.18</v>
          </cell>
          <cell r="L130">
            <v>39.89</v>
          </cell>
          <cell r="M130">
            <v>61.07</v>
          </cell>
        </row>
        <row r="131">
          <cell r="A131">
            <v>103</v>
          </cell>
          <cell r="B131" t="str">
            <v>TOBACCO TRANSPLANTER 1-ROW</v>
          </cell>
          <cell r="C131">
            <v>3450.8172521289966</v>
          </cell>
          <cell r="D131">
            <v>2.58</v>
          </cell>
          <cell r="E131">
            <v>4.01</v>
          </cell>
          <cell r="F131">
            <v>6.59</v>
          </cell>
          <cell r="G131">
            <v>3.08</v>
          </cell>
          <cell r="H131">
            <v>7.95</v>
          </cell>
          <cell r="I131">
            <v>12.35</v>
          </cell>
          <cell r="J131">
            <v>20.3</v>
          </cell>
          <cell r="K131">
            <v>55.38</v>
          </cell>
          <cell r="L131">
            <v>88.67</v>
          </cell>
          <cell r="M131">
            <v>144.05000000000001</v>
          </cell>
        </row>
        <row r="132">
          <cell r="A132">
            <v>104</v>
          </cell>
          <cell r="B132" t="str">
            <v>TOBACCO TRANSPLANTER 2-ROW</v>
          </cell>
          <cell r="C132">
            <v>5533.2069732413238</v>
          </cell>
          <cell r="D132">
            <v>4.13</v>
          </cell>
          <cell r="E132">
            <v>6.43</v>
          </cell>
          <cell r="F132">
            <v>10.559999999999999</v>
          </cell>
          <cell r="G132">
            <v>1.54</v>
          </cell>
          <cell r="H132">
            <v>6.36</v>
          </cell>
          <cell r="I132">
            <v>9.9</v>
          </cell>
          <cell r="J132">
            <v>16.260000000000002</v>
          </cell>
          <cell r="K132">
            <v>37.979999999999997</v>
          </cell>
          <cell r="L132">
            <v>60.78</v>
          </cell>
          <cell r="M132">
            <v>98.759999999999991</v>
          </cell>
        </row>
        <row r="133">
          <cell r="A133">
            <v>104.1</v>
          </cell>
          <cell r="B133" t="str">
            <v>TOBACCO TRANSPLANTER 4-ROW</v>
          </cell>
          <cell r="C133">
            <v>7179.5</v>
          </cell>
          <cell r="D133">
            <v>5.36</v>
          </cell>
          <cell r="E133">
            <v>8.34</v>
          </cell>
          <cell r="F133">
            <v>13.7</v>
          </cell>
          <cell r="G133">
            <v>0.88</v>
          </cell>
          <cell r="H133">
            <v>4.72</v>
          </cell>
          <cell r="I133">
            <v>7.34</v>
          </cell>
          <cell r="J133">
            <v>12.059999999999999</v>
          </cell>
          <cell r="K133">
            <v>27.48</v>
          </cell>
          <cell r="L133">
            <v>50.95</v>
          </cell>
          <cell r="M133">
            <v>78.430000000000007</v>
          </cell>
        </row>
        <row r="134">
          <cell r="A134">
            <v>105</v>
          </cell>
          <cell r="B134" t="str">
            <v>TOMATO TRANSPLANTER 3-ROW</v>
          </cell>
          <cell r="C134">
            <v>8924.5273761956814</v>
          </cell>
          <cell r="D134">
            <v>1.86</v>
          </cell>
          <cell r="E134">
            <v>20.04</v>
          </cell>
          <cell r="F134">
            <v>21.9</v>
          </cell>
          <cell r="G134">
            <v>1.38</v>
          </cell>
          <cell r="H134">
            <v>2.57</v>
          </cell>
          <cell r="I134">
            <v>27.66</v>
          </cell>
          <cell r="J134">
            <v>30.23</v>
          </cell>
          <cell r="K134">
            <v>23.82</v>
          </cell>
          <cell r="L134">
            <v>61.85</v>
          </cell>
          <cell r="M134">
            <v>85.67</v>
          </cell>
        </row>
        <row r="135">
          <cell r="A135">
            <v>106</v>
          </cell>
          <cell r="B135" t="str">
            <v>TRACTOR MTD SPRAYER 60 FT</v>
          </cell>
          <cell r="C135">
            <v>30000</v>
          </cell>
          <cell r="D135">
            <v>10.09</v>
          </cell>
          <cell r="E135">
            <v>86.92</v>
          </cell>
          <cell r="F135">
            <v>97.01</v>
          </cell>
          <cell r="G135">
            <v>0.04</v>
          </cell>
          <cell r="H135">
            <v>0.4</v>
          </cell>
          <cell r="I135">
            <v>3.48</v>
          </cell>
          <cell r="J135">
            <v>3.88</v>
          </cell>
          <cell r="K135">
            <v>1.59</v>
          </cell>
          <cell r="L135">
            <v>5.62</v>
          </cell>
          <cell r="M135">
            <v>7.21</v>
          </cell>
        </row>
        <row r="136">
          <cell r="A136">
            <v>107</v>
          </cell>
          <cell r="B136" t="str">
            <v>TRACTOR MTD SPRAYER 90FT</v>
          </cell>
          <cell r="C136">
            <v>50000</v>
          </cell>
          <cell r="D136">
            <v>16.82</v>
          </cell>
          <cell r="E136">
            <v>144.87</v>
          </cell>
          <cell r="F136">
            <v>161.69</v>
          </cell>
          <cell r="G136">
            <v>0.03</v>
          </cell>
          <cell r="H136">
            <v>0.5</v>
          </cell>
          <cell r="I136">
            <v>4.3499999999999996</v>
          </cell>
          <cell r="J136">
            <v>4.8499999999999996</v>
          </cell>
          <cell r="K136">
            <v>1.39</v>
          </cell>
          <cell r="L136">
            <v>5.96</v>
          </cell>
          <cell r="M136">
            <v>7.35</v>
          </cell>
        </row>
        <row r="137">
          <cell r="A137">
            <v>108</v>
          </cell>
          <cell r="B137" t="str">
            <v>TRAILER 4W</v>
          </cell>
          <cell r="C137">
            <v>2888.7831778234968</v>
          </cell>
          <cell r="D137">
            <v>1.41</v>
          </cell>
          <cell r="E137">
            <v>9.7100000000000009</v>
          </cell>
          <cell r="F137">
            <v>11.120000000000001</v>
          </cell>
          <cell r="G137">
            <v>0.14000000000000001</v>
          </cell>
          <cell r="H137">
            <v>0.2</v>
          </cell>
          <cell r="I137">
            <v>1.36</v>
          </cell>
          <cell r="J137">
            <v>1.56</v>
          </cell>
          <cell r="K137">
            <v>1.6</v>
          </cell>
          <cell r="L137">
            <v>3.09</v>
          </cell>
          <cell r="M137">
            <v>4.6899999999999995</v>
          </cell>
        </row>
        <row r="138">
          <cell r="A138">
            <v>109</v>
          </cell>
          <cell r="B138" t="str">
            <v>TRANSPLANTER 1-ROW</v>
          </cell>
          <cell r="C138">
            <v>2141.8865702869634</v>
          </cell>
          <cell r="D138">
            <v>0.45</v>
          </cell>
          <cell r="E138">
            <v>4.8099999999999996</v>
          </cell>
          <cell r="F138">
            <v>5.26</v>
          </cell>
          <cell r="G138">
            <v>2.75</v>
          </cell>
          <cell r="H138">
            <v>1.24</v>
          </cell>
          <cell r="I138">
            <v>13.23</v>
          </cell>
          <cell r="J138">
            <v>14.47</v>
          </cell>
          <cell r="K138">
            <v>28.77</v>
          </cell>
          <cell r="L138">
            <v>47.3</v>
          </cell>
          <cell r="M138">
            <v>76.069999999999993</v>
          </cell>
        </row>
        <row r="139">
          <cell r="A139">
            <v>110</v>
          </cell>
          <cell r="B139" t="str">
            <v>TRANSPLANTER 2-ROW</v>
          </cell>
          <cell r="C139">
            <v>3459.146811013446</v>
          </cell>
          <cell r="D139">
            <v>0.72</v>
          </cell>
          <cell r="E139">
            <v>7.77</v>
          </cell>
          <cell r="F139">
            <v>8.49</v>
          </cell>
          <cell r="G139">
            <v>2.29</v>
          </cell>
          <cell r="H139">
            <v>1.65</v>
          </cell>
          <cell r="I139">
            <v>17.79</v>
          </cell>
          <cell r="J139">
            <v>19.439999999999998</v>
          </cell>
          <cell r="K139">
            <v>24.57</v>
          </cell>
          <cell r="L139">
            <v>46.17</v>
          </cell>
          <cell r="M139">
            <v>70.740000000000009</v>
          </cell>
        </row>
        <row r="140">
          <cell r="A140">
            <v>111</v>
          </cell>
          <cell r="B140" t="str">
            <v>TRANSPLANTER 4-ROW</v>
          </cell>
          <cell r="C140">
            <v>11661.382438229022</v>
          </cell>
          <cell r="D140">
            <v>2.89</v>
          </cell>
          <cell r="E140">
            <v>19.63</v>
          </cell>
          <cell r="F140">
            <v>22.52</v>
          </cell>
          <cell r="G140">
            <v>1.38</v>
          </cell>
          <cell r="H140">
            <v>3.99</v>
          </cell>
          <cell r="I140">
            <v>27.09</v>
          </cell>
          <cell r="J140">
            <v>31.08</v>
          </cell>
          <cell r="K140">
            <v>25.24</v>
          </cell>
          <cell r="L140">
            <v>61.29</v>
          </cell>
          <cell r="M140">
            <v>86.53</v>
          </cell>
        </row>
        <row r="141">
          <cell r="A141">
            <v>112</v>
          </cell>
          <cell r="B141" t="str">
            <v>TRUCK 1.5 TON</v>
          </cell>
          <cell r="C141">
            <v>37900.234235056254</v>
          </cell>
          <cell r="D141">
            <v>7.58</v>
          </cell>
          <cell r="E141">
            <v>14.23</v>
          </cell>
          <cell r="F141">
            <v>21.810000000000002</v>
          </cell>
          <cell r="G141">
            <v>0.23</v>
          </cell>
          <cell r="H141">
            <v>1.74</v>
          </cell>
          <cell r="I141">
            <v>3.27</v>
          </cell>
          <cell r="J141">
            <v>5.01</v>
          </cell>
          <cell r="K141">
            <v>1.74</v>
          </cell>
          <cell r="L141">
            <v>3.27</v>
          </cell>
          <cell r="M141">
            <v>5.01</v>
          </cell>
        </row>
        <row r="142">
          <cell r="A142">
            <v>112.1</v>
          </cell>
          <cell r="B142" t="str">
            <v>DUMP TRUCK  12 TON</v>
          </cell>
          <cell r="C142">
            <v>56250</v>
          </cell>
          <cell r="D142">
            <v>10.55</v>
          </cell>
          <cell r="E142">
            <v>21.24</v>
          </cell>
          <cell r="F142">
            <v>31.79</v>
          </cell>
          <cell r="G142">
            <v>0.44</v>
          </cell>
          <cell r="H142">
            <v>4.6399999999999997</v>
          </cell>
          <cell r="I142">
            <v>9.35</v>
          </cell>
          <cell r="J142">
            <v>13.989999999999998</v>
          </cell>
          <cell r="K142">
            <v>4.6399999999999997</v>
          </cell>
          <cell r="L142">
            <v>9.35</v>
          </cell>
          <cell r="M142">
            <v>13.989999999999998</v>
          </cell>
        </row>
        <row r="143">
          <cell r="A143">
            <v>113</v>
          </cell>
          <cell r="B143" t="str">
            <v>WHIRL SEEDER</v>
          </cell>
          <cell r="C143">
            <v>594.96849174637873</v>
          </cell>
          <cell r="D143">
            <v>0.28999999999999998</v>
          </cell>
          <cell r="E143">
            <v>2</v>
          </cell>
          <cell r="F143">
            <v>2.29</v>
          </cell>
          <cell r="G143">
            <v>0.1</v>
          </cell>
          <cell r="H143">
            <v>0.03</v>
          </cell>
          <cell r="I143">
            <v>0.2</v>
          </cell>
          <cell r="J143">
            <v>0.23</v>
          </cell>
          <cell r="K143">
            <v>1.03</v>
          </cell>
          <cell r="L143">
            <v>1.44</v>
          </cell>
          <cell r="M143">
            <v>2.4699999999999998</v>
          </cell>
        </row>
        <row r="144">
          <cell r="A144">
            <v>114</v>
          </cell>
          <cell r="B144" t="str">
            <v>WINDROWER</v>
          </cell>
          <cell r="C144">
            <v>2766.008518128916</v>
          </cell>
          <cell r="D144">
            <v>1.43</v>
          </cell>
          <cell r="E144">
            <v>6.47</v>
          </cell>
          <cell r="F144">
            <v>7.8999999999999995</v>
          </cell>
          <cell r="G144">
            <v>0.17</v>
          </cell>
          <cell r="H144">
            <v>0.24</v>
          </cell>
          <cell r="I144">
            <v>1.1000000000000001</v>
          </cell>
          <cell r="J144">
            <v>1.34</v>
          </cell>
          <cell r="K144">
            <v>1.94</v>
          </cell>
          <cell r="L144">
            <v>3.21</v>
          </cell>
          <cell r="M144">
            <v>5.15</v>
          </cell>
        </row>
        <row r="145">
          <cell r="A145">
            <v>115</v>
          </cell>
          <cell r="B145" t="str">
            <v>BROADCAST DEEP TILLAGE</v>
          </cell>
          <cell r="C145">
            <v>11890.848310948531</v>
          </cell>
          <cell r="D145">
            <v>5.92</v>
          </cell>
          <cell r="E145">
            <v>18.440000000000001</v>
          </cell>
          <cell r="F145">
            <v>24.36</v>
          </cell>
          <cell r="G145">
            <v>0.24</v>
          </cell>
          <cell r="H145">
            <v>1.42</v>
          </cell>
          <cell r="I145">
            <v>4.43</v>
          </cell>
          <cell r="J145">
            <v>5.85</v>
          </cell>
          <cell r="K145">
            <v>10.74</v>
          </cell>
          <cell r="L145">
            <v>22.26</v>
          </cell>
          <cell r="M145">
            <v>33</v>
          </cell>
        </row>
        <row r="146">
          <cell r="A146">
            <v>116</v>
          </cell>
          <cell r="B146" t="str">
            <v>COTTON MODULE BUILDER</v>
          </cell>
          <cell r="C146">
            <v>23873.744182507937</v>
          </cell>
          <cell r="D146">
            <v>8.2899999999999991</v>
          </cell>
          <cell r="E146">
            <v>14.83</v>
          </cell>
          <cell r="F146">
            <v>23.119999999999997</v>
          </cell>
          <cell r="G146">
            <v>0.11</v>
          </cell>
          <cell r="H146">
            <v>0.91</v>
          </cell>
          <cell r="I146">
            <v>1.63</v>
          </cell>
          <cell r="J146">
            <v>2.54</v>
          </cell>
          <cell r="K146">
            <v>3.17</v>
          </cell>
          <cell r="L146">
            <v>5.27</v>
          </cell>
          <cell r="M146">
            <v>8.44</v>
          </cell>
        </row>
        <row r="147">
          <cell r="A147">
            <v>117</v>
          </cell>
          <cell r="B147" t="str">
            <v>TEDDER</v>
          </cell>
          <cell r="C147">
            <v>5230.6163544780093</v>
          </cell>
          <cell r="D147">
            <v>1.56</v>
          </cell>
          <cell r="E147">
            <v>11.74</v>
          </cell>
          <cell r="F147">
            <v>13.3</v>
          </cell>
          <cell r="G147">
            <v>0.25</v>
          </cell>
          <cell r="H147">
            <v>0.39</v>
          </cell>
          <cell r="I147">
            <v>2.94</v>
          </cell>
          <cell r="J147">
            <v>3.33</v>
          </cell>
          <cell r="K147">
            <v>2.89</v>
          </cell>
          <cell r="L147">
            <v>6.03</v>
          </cell>
          <cell r="M147">
            <v>8.92</v>
          </cell>
        </row>
        <row r="148">
          <cell r="A148">
            <v>118</v>
          </cell>
          <cell r="B148" t="str">
            <v>STRIP TILL RIG</v>
          </cell>
          <cell r="C148">
            <v>80000</v>
          </cell>
          <cell r="D148">
            <v>39.840000000000003</v>
          </cell>
          <cell r="E148">
            <v>124.04</v>
          </cell>
          <cell r="F148">
            <v>163.88</v>
          </cell>
          <cell r="G148">
            <v>0.22</v>
          </cell>
          <cell r="H148">
            <v>8.76</v>
          </cell>
          <cell r="I148">
            <v>27.29</v>
          </cell>
          <cell r="J148">
            <v>36.049999999999997</v>
          </cell>
          <cell r="K148">
            <v>16.18</v>
          </cell>
          <cell r="L148">
            <v>40.46</v>
          </cell>
          <cell r="M148">
            <v>56.64</v>
          </cell>
        </row>
        <row r="149">
          <cell r="A149">
            <v>119</v>
          </cell>
          <cell r="B149" t="str">
            <v>BUSHHOG 14'</v>
          </cell>
          <cell r="C149">
            <v>8030.5392540961657</v>
          </cell>
          <cell r="D149">
            <v>2.4300000000000002</v>
          </cell>
          <cell r="E149">
            <v>13.52</v>
          </cell>
          <cell r="F149">
            <v>15.95</v>
          </cell>
          <cell r="G149">
            <v>0.15</v>
          </cell>
          <cell r="H149">
            <v>0.36</v>
          </cell>
          <cell r="I149">
            <v>2.0299999999999998</v>
          </cell>
          <cell r="J149">
            <v>2.3899999999999997</v>
          </cell>
          <cell r="K149">
            <v>1.87</v>
          </cell>
          <cell r="L149">
            <v>3.89</v>
          </cell>
          <cell r="M149">
            <v>5.76</v>
          </cell>
        </row>
        <row r="150">
          <cell r="A150">
            <v>120</v>
          </cell>
          <cell r="B150" t="str">
            <v>FLAIL MOWER</v>
          </cell>
          <cell r="C150">
            <v>3480.5656767163155</v>
          </cell>
          <cell r="D150">
            <v>1.06</v>
          </cell>
          <cell r="E150">
            <v>5.86</v>
          </cell>
          <cell r="F150">
            <v>6.92</v>
          </cell>
          <cell r="G150">
            <v>0.49</v>
          </cell>
          <cell r="H150">
            <v>0.52</v>
          </cell>
          <cell r="I150">
            <v>2.87</v>
          </cell>
          <cell r="J150">
            <v>3.39</v>
          </cell>
          <cell r="K150">
            <v>5.42</v>
          </cell>
          <cell r="L150">
            <v>8.94</v>
          </cell>
          <cell r="M150">
            <v>14.36</v>
          </cell>
        </row>
        <row r="151">
          <cell r="A151">
            <v>121</v>
          </cell>
          <cell r="B151" t="str">
            <v>PLANTER W/ SPRAYER 8-ROW</v>
          </cell>
          <cell r="C151">
            <v>24106.971607087966</v>
          </cell>
          <cell r="D151">
            <v>7.1</v>
          </cell>
          <cell r="E151">
            <v>37.380000000000003</v>
          </cell>
          <cell r="F151">
            <v>44.480000000000004</v>
          </cell>
          <cell r="G151">
            <v>0.12</v>
          </cell>
          <cell r="H151">
            <v>0.85</v>
          </cell>
          <cell r="I151">
            <v>4.49</v>
          </cell>
          <cell r="J151">
            <v>5.34</v>
          </cell>
          <cell r="K151">
            <v>4.41</v>
          </cell>
          <cell r="L151">
            <v>10.93</v>
          </cell>
          <cell r="M151">
            <v>15.34</v>
          </cell>
        </row>
        <row r="152">
          <cell r="A152">
            <v>122</v>
          </cell>
          <cell r="B152" t="str">
            <v>SUBSOILER-BEDDER 8-ROW</v>
          </cell>
          <cell r="C152">
            <v>17145.840253655337</v>
          </cell>
          <cell r="D152">
            <v>8.5399999999999991</v>
          </cell>
          <cell r="E152">
            <v>26.58</v>
          </cell>
          <cell r="F152">
            <v>35.119999999999997</v>
          </cell>
          <cell r="G152">
            <v>0.12</v>
          </cell>
          <cell r="H152">
            <v>1.02</v>
          </cell>
          <cell r="I152">
            <v>3.19</v>
          </cell>
          <cell r="J152">
            <v>4.21</v>
          </cell>
          <cell r="K152">
            <v>7.05</v>
          </cell>
          <cell r="L152">
            <v>19.920000000000002</v>
          </cell>
          <cell r="M152">
            <v>26.970000000000002</v>
          </cell>
        </row>
        <row r="153">
          <cell r="A153">
            <v>123</v>
          </cell>
          <cell r="B153" t="str">
            <v>DO-ALL FIELD CONDITIONER 8-ROW</v>
          </cell>
          <cell r="C153">
            <v>9169.4779236607337</v>
          </cell>
          <cell r="D153">
            <v>2.91</v>
          </cell>
          <cell r="E153">
            <v>10.3</v>
          </cell>
          <cell r="F153">
            <v>13.21</v>
          </cell>
          <cell r="G153">
            <v>0.09</v>
          </cell>
          <cell r="H153">
            <v>0.26</v>
          </cell>
          <cell r="I153">
            <v>0.93</v>
          </cell>
          <cell r="J153">
            <v>1.19</v>
          </cell>
          <cell r="K153">
            <v>2.93</v>
          </cell>
          <cell r="L153">
            <v>5.76</v>
          </cell>
          <cell r="M153">
            <v>8.69</v>
          </cell>
        </row>
        <row r="154">
          <cell r="A154">
            <v>124</v>
          </cell>
          <cell r="B154" t="str">
            <v>BALE HAULER</v>
          </cell>
          <cell r="C154">
            <v>18215.24815431887</v>
          </cell>
          <cell r="D154">
            <v>9.6</v>
          </cell>
          <cell r="E154">
            <v>18.82</v>
          </cell>
          <cell r="F154">
            <v>28.42</v>
          </cell>
          <cell r="G154">
            <v>0.34</v>
          </cell>
          <cell r="H154">
            <v>3.26</v>
          </cell>
          <cell r="I154">
            <v>6.4</v>
          </cell>
          <cell r="J154">
            <v>9.66</v>
          </cell>
          <cell r="K154">
            <v>13.35</v>
          </cell>
          <cell r="L154">
            <v>24.65</v>
          </cell>
          <cell r="M154">
            <v>38</v>
          </cell>
        </row>
        <row r="155">
          <cell r="A155">
            <v>125</v>
          </cell>
          <cell r="B155" t="str">
            <v>GRAIN CART 1100</v>
          </cell>
          <cell r="C155">
            <v>25000</v>
          </cell>
          <cell r="D155">
            <v>34.76</v>
          </cell>
          <cell r="E155">
            <v>13.96</v>
          </cell>
          <cell r="F155">
            <v>48.72</v>
          </cell>
          <cell r="G155">
            <v>0.13</v>
          </cell>
          <cell r="H155">
            <v>4.5199999999999996</v>
          </cell>
          <cell r="I155">
            <v>1.81</v>
          </cell>
          <cell r="J155">
            <v>6.33</v>
          </cell>
          <cell r="K155">
            <v>7.19</v>
          </cell>
          <cell r="L155">
            <v>6.11</v>
          </cell>
          <cell r="M155">
            <v>13.3</v>
          </cell>
        </row>
        <row r="156">
          <cell r="A156">
            <v>126</v>
          </cell>
          <cell r="B156" t="str">
            <v>CULTIVATOR W/ HERBICIDE 8-ROW</v>
          </cell>
          <cell r="C156">
            <v>7618.7941815735066</v>
          </cell>
          <cell r="D156">
            <v>2.19</v>
          </cell>
          <cell r="E156">
            <v>12.83</v>
          </cell>
          <cell r="F156">
            <v>15.02</v>
          </cell>
          <cell r="G156">
            <v>0.1</v>
          </cell>
          <cell r="H156">
            <v>0.22</v>
          </cell>
          <cell r="I156">
            <v>1.28</v>
          </cell>
          <cell r="J156">
            <v>1.5</v>
          </cell>
          <cell r="K156">
            <v>2.27</v>
          </cell>
          <cell r="L156">
            <v>4.59</v>
          </cell>
          <cell r="M156">
            <v>6.8599999999999994</v>
          </cell>
        </row>
        <row r="157">
          <cell r="A157">
            <v>127</v>
          </cell>
          <cell r="B157" t="str">
            <v>FRONT-END LOADER</v>
          </cell>
          <cell r="C157">
            <v>6284.6134341375009</v>
          </cell>
          <cell r="D157">
            <v>2.17</v>
          </cell>
          <cell r="E157">
            <v>9.41</v>
          </cell>
          <cell r="F157">
            <v>11.58</v>
          </cell>
          <cell r="G157">
            <v>0.19</v>
          </cell>
          <cell r="H157">
            <v>0.41</v>
          </cell>
          <cell r="I157">
            <v>1.79</v>
          </cell>
          <cell r="J157">
            <v>2.2000000000000002</v>
          </cell>
          <cell r="K157">
            <v>2.31</v>
          </cell>
          <cell r="L157">
            <v>4.1399999999999997</v>
          </cell>
          <cell r="M157">
            <v>6.4499999999999993</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bmach"/>
      <sheetName val="Chemicals"/>
      <sheetName val="Machinery"/>
      <sheetName val="Seed"/>
      <sheetName val="Rates"/>
      <sheetName val="Mach Info"/>
    </sheetNames>
    <sheetDataSet>
      <sheetData sheetId="0"/>
      <sheetData sheetId="1"/>
      <sheetData sheetId="2">
        <row r="7">
          <cell r="A7">
            <v>1</v>
          </cell>
          <cell r="B7" t="str">
            <v>COMBINE</v>
          </cell>
          <cell r="C7">
            <v>450000</v>
          </cell>
          <cell r="D7">
            <v>172.25</v>
          </cell>
          <cell r="E7">
            <v>165.13</v>
          </cell>
          <cell r="F7">
            <v>337.38</v>
          </cell>
          <cell r="G7">
            <v>0.18</v>
          </cell>
          <cell r="H7" t="str">
            <v>-</v>
          </cell>
          <cell r="I7" t="str">
            <v>-</v>
          </cell>
          <cell r="J7" t="str">
            <v>-</v>
          </cell>
          <cell r="K7">
            <v>31.01</v>
          </cell>
          <cell r="L7">
            <v>29.72</v>
          </cell>
          <cell r="M7">
            <v>60.730000000000004</v>
          </cell>
        </row>
        <row r="8">
          <cell r="A8">
            <v>2</v>
          </cell>
          <cell r="B8" t="str">
            <v>COMBINE LARGE</v>
          </cell>
          <cell r="C8">
            <v>600000</v>
          </cell>
          <cell r="D8">
            <v>229.67</v>
          </cell>
          <cell r="E8">
            <v>220.17</v>
          </cell>
          <cell r="F8">
            <v>449.84</v>
          </cell>
          <cell r="G8">
            <v>0.12</v>
          </cell>
          <cell r="H8" t="str">
            <v>-</v>
          </cell>
          <cell r="I8" t="str">
            <v>-</v>
          </cell>
          <cell r="J8" t="str">
            <v>-</v>
          </cell>
          <cell r="K8">
            <v>27.56</v>
          </cell>
          <cell r="L8">
            <v>26.42</v>
          </cell>
          <cell r="M8">
            <v>53.980000000000004</v>
          </cell>
        </row>
        <row r="9">
          <cell r="A9">
            <v>3</v>
          </cell>
          <cell r="B9" t="str">
            <v>COMBINE LARGE W/ HEADER 30'</v>
          </cell>
          <cell r="C9">
            <v>837500</v>
          </cell>
          <cell r="D9">
            <v>320.58</v>
          </cell>
          <cell r="E9">
            <v>307.33</v>
          </cell>
          <cell r="F9">
            <v>627.91</v>
          </cell>
          <cell r="G9">
            <v>0.12</v>
          </cell>
          <cell r="H9" t="str">
            <v>-</v>
          </cell>
          <cell r="I9" t="str">
            <v>-</v>
          </cell>
          <cell r="J9" t="str">
            <v>-</v>
          </cell>
          <cell r="K9">
            <v>38.47</v>
          </cell>
          <cell r="L9">
            <v>36.880000000000003</v>
          </cell>
          <cell r="M9">
            <v>75.349999999999994</v>
          </cell>
        </row>
        <row r="10">
          <cell r="A10">
            <v>4</v>
          </cell>
          <cell r="B10" t="str">
            <v>COMBINE W/ HEADER 20'</v>
          </cell>
          <cell r="C10">
            <v>662500</v>
          </cell>
          <cell r="D10">
            <v>253.59</v>
          </cell>
          <cell r="E10">
            <v>243.11</v>
          </cell>
          <cell r="F10">
            <v>496.70000000000005</v>
          </cell>
          <cell r="G10">
            <v>0.18</v>
          </cell>
          <cell r="H10" t="str">
            <v>-</v>
          </cell>
          <cell r="I10" t="str">
            <v>-</v>
          </cell>
          <cell r="J10" t="str">
            <v>-</v>
          </cell>
          <cell r="K10">
            <v>45.65</v>
          </cell>
          <cell r="L10">
            <v>43.76</v>
          </cell>
          <cell r="M10">
            <v>89.41</v>
          </cell>
        </row>
        <row r="11">
          <cell r="A11">
            <v>5</v>
          </cell>
          <cell r="B11" t="str">
            <v>COTTON PICKER 4-ROW MODULE</v>
          </cell>
          <cell r="C11">
            <v>100000</v>
          </cell>
          <cell r="D11">
            <v>45.46</v>
          </cell>
          <cell r="E11">
            <v>45.92</v>
          </cell>
          <cell r="F11">
            <v>91.38</v>
          </cell>
          <cell r="G11">
            <v>0.38</v>
          </cell>
          <cell r="H11" t="str">
            <v>-</v>
          </cell>
          <cell r="I11" t="str">
            <v>-</v>
          </cell>
          <cell r="J11" t="str">
            <v>-</v>
          </cell>
          <cell r="K11">
            <v>17.27</v>
          </cell>
          <cell r="L11">
            <v>17.45</v>
          </cell>
          <cell r="M11">
            <v>34.72</v>
          </cell>
        </row>
        <row r="12">
          <cell r="A12">
            <v>6</v>
          </cell>
          <cell r="B12" t="str">
            <v>COTTON PICKER 4-ROW</v>
          </cell>
          <cell r="C12">
            <v>850000</v>
          </cell>
          <cell r="D12">
            <v>386.38</v>
          </cell>
          <cell r="E12">
            <v>390.33</v>
          </cell>
          <cell r="F12">
            <v>776.71</v>
          </cell>
          <cell r="G12">
            <v>0.38</v>
          </cell>
          <cell r="H12" t="str">
            <v>-</v>
          </cell>
          <cell r="I12" t="str">
            <v>-</v>
          </cell>
          <cell r="J12" t="str">
            <v>-</v>
          </cell>
          <cell r="K12">
            <v>146.82</v>
          </cell>
          <cell r="L12">
            <v>148.33000000000001</v>
          </cell>
          <cell r="M12">
            <v>295.14999999999998</v>
          </cell>
        </row>
        <row r="13">
          <cell r="A13">
            <v>6.1</v>
          </cell>
          <cell r="B13" t="str">
            <v>COTTON PICKER 6-ROW</v>
          </cell>
          <cell r="C13">
            <v>1000000</v>
          </cell>
          <cell r="D13">
            <v>454.56</v>
          </cell>
          <cell r="E13">
            <v>459.21</v>
          </cell>
          <cell r="F13">
            <v>913.77</v>
          </cell>
          <cell r="G13">
            <v>0.31</v>
          </cell>
          <cell r="H13" t="str">
            <v>-</v>
          </cell>
          <cell r="I13" t="str">
            <v>-</v>
          </cell>
          <cell r="J13" t="str">
            <v>-</v>
          </cell>
          <cell r="K13">
            <v>140.91</v>
          </cell>
          <cell r="L13">
            <v>142.36000000000001</v>
          </cell>
          <cell r="M13">
            <v>283.27</v>
          </cell>
        </row>
        <row r="14">
          <cell r="A14">
            <v>7</v>
          </cell>
          <cell r="B14" t="str">
            <v>HIBOY 90'</v>
          </cell>
          <cell r="C14">
            <v>425000</v>
          </cell>
          <cell r="D14">
            <v>203.81</v>
          </cell>
          <cell r="E14">
            <v>239.93</v>
          </cell>
          <cell r="F14">
            <v>443.74</v>
          </cell>
          <cell r="G14">
            <v>0.03</v>
          </cell>
          <cell r="H14" t="str">
            <v>-</v>
          </cell>
          <cell r="I14" t="str">
            <v>-</v>
          </cell>
          <cell r="J14" t="str">
            <v>-</v>
          </cell>
          <cell r="K14">
            <v>6.11</v>
          </cell>
          <cell r="L14">
            <v>7.2</v>
          </cell>
          <cell r="M14">
            <v>13.31</v>
          </cell>
        </row>
        <row r="15">
          <cell r="A15">
            <v>8</v>
          </cell>
          <cell r="B15" t="str">
            <v>TOBACCO HAND HAR. RIDING AID  4-ROW</v>
          </cell>
          <cell r="C15">
            <v>80000</v>
          </cell>
          <cell r="D15">
            <v>28.65</v>
          </cell>
          <cell r="E15">
            <v>33.909999999999997</v>
          </cell>
          <cell r="F15">
            <v>62.559999999999995</v>
          </cell>
          <cell r="G15">
            <v>1.53</v>
          </cell>
          <cell r="H15" t="str">
            <v>-</v>
          </cell>
          <cell r="I15" t="str">
            <v>-</v>
          </cell>
          <cell r="J15" t="str">
            <v>-</v>
          </cell>
          <cell r="K15">
            <v>43.83</v>
          </cell>
          <cell r="L15">
            <v>51.88</v>
          </cell>
          <cell r="M15">
            <v>95.710000000000008</v>
          </cell>
        </row>
        <row r="16">
          <cell r="A16">
            <v>9</v>
          </cell>
          <cell r="B16" t="str">
            <v>TOBACCO PICKER 2-ROW</v>
          </cell>
          <cell r="C16">
            <v>120000</v>
          </cell>
          <cell r="D16">
            <v>45.93</v>
          </cell>
          <cell r="E16">
            <v>44.09</v>
          </cell>
          <cell r="F16">
            <v>90.02000000000001</v>
          </cell>
          <cell r="G16">
            <v>0.92</v>
          </cell>
          <cell r="H16" t="str">
            <v>-</v>
          </cell>
          <cell r="I16" t="str">
            <v>-</v>
          </cell>
          <cell r="J16" t="str">
            <v>-</v>
          </cell>
          <cell r="K16">
            <v>42.26</v>
          </cell>
          <cell r="L16">
            <v>40.56</v>
          </cell>
          <cell r="M16">
            <v>82.82</v>
          </cell>
        </row>
        <row r="17">
          <cell r="A17">
            <v>10</v>
          </cell>
          <cell r="B17" t="str">
            <v>TRACTOR 50-60 HP (1)</v>
          </cell>
          <cell r="C17">
            <v>30000</v>
          </cell>
          <cell r="D17">
            <v>9.5</v>
          </cell>
          <cell r="E17">
            <v>7.73</v>
          </cell>
          <cell r="F17">
            <v>17.23</v>
          </cell>
          <cell r="G17" t="str">
            <v>-</v>
          </cell>
          <cell r="H17" t="str">
            <v>-</v>
          </cell>
          <cell r="I17" t="str">
            <v>-</v>
          </cell>
          <cell r="J17" t="str">
            <v>-</v>
          </cell>
          <cell r="K17" t="str">
            <v>-</v>
          </cell>
          <cell r="L17" t="str">
            <v>-</v>
          </cell>
          <cell r="M17" t="str">
            <v>-</v>
          </cell>
        </row>
        <row r="18">
          <cell r="A18">
            <v>11</v>
          </cell>
          <cell r="B18" t="str">
            <v>TRACTOR 70-80 HP (2)</v>
          </cell>
          <cell r="C18">
            <v>60000</v>
          </cell>
          <cell r="D18">
            <v>14.7</v>
          </cell>
          <cell r="E18">
            <v>15.47</v>
          </cell>
          <cell r="F18">
            <v>30.17</v>
          </cell>
          <cell r="G18" t="str">
            <v>-</v>
          </cell>
          <cell r="H18" t="str">
            <v>-</v>
          </cell>
          <cell r="I18" t="str">
            <v>-</v>
          </cell>
          <cell r="J18" t="str">
            <v>-</v>
          </cell>
          <cell r="K18" t="str">
            <v>-</v>
          </cell>
          <cell r="L18" t="str">
            <v>-</v>
          </cell>
          <cell r="M18" t="str">
            <v>-</v>
          </cell>
        </row>
        <row r="19">
          <cell r="A19">
            <v>12</v>
          </cell>
          <cell r="B19" t="str">
            <v>TRACTOR 95-105 HP (3)</v>
          </cell>
          <cell r="C19">
            <v>80000</v>
          </cell>
          <cell r="D19">
            <v>19.59</v>
          </cell>
          <cell r="E19">
            <v>20.63</v>
          </cell>
          <cell r="F19">
            <v>40.22</v>
          </cell>
          <cell r="G19" t="str">
            <v>-</v>
          </cell>
          <cell r="H19" t="str">
            <v>-</v>
          </cell>
          <cell r="I19" t="str">
            <v>-</v>
          </cell>
          <cell r="J19" t="str">
            <v>-</v>
          </cell>
          <cell r="K19" t="str">
            <v>-</v>
          </cell>
          <cell r="L19" t="str">
            <v>-</v>
          </cell>
          <cell r="M19" t="str">
            <v>-</v>
          </cell>
        </row>
        <row r="20">
          <cell r="A20">
            <v>13</v>
          </cell>
          <cell r="B20" t="str">
            <v>TRACTOR 115-125 HP (4)</v>
          </cell>
          <cell r="C20">
            <v>120000</v>
          </cell>
          <cell r="D20">
            <v>24.75</v>
          </cell>
          <cell r="E20">
            <v>30.94</v>
          </cell>
          <cell r="F20">
            <v>55.69</v>
          </cell>
          <cell r="G20" t="str">
            <v>-</v>
          </cell>
          <cell r="H20" t="str">
            <v>-</v>
          </cell>
          <cell r="I20" t="str">
            <v>-</v>
          </cell>
          <cell r="J20" t="str">
            <v>-</v>
          </cell>
          <cell r="K20" t="str">
            <v>-</v>
          </cell>
          <cell r="L20" t="str">
            <v>-</v>
          </cell>
          <cell r="M20" t="str">
            <v>-</v>
          </cell>
        </row>
        <row r="21">
          <cell r="A21">
            <v>14</v>
          </cell>
          <cell r="B21" t="str">
            <v>TRACTOR 135-145 HP (5)</v>
          </cell>
          <cell r="C21">
            <v>130000</v>
          </cell>
          <cell r="D21">
            <v>28.36</v>
          </cell>
          <cell r="E21">
            <v>33.520000000000003</v>
          </cell>
          <cell r="F21">
            <v>61.88</v>
          </cell>
          <cell r="G21" t="str">
            <v>-</v>
          </cell>
          <cell r="H21" t="str">
            <v>-</v>
          </cell>
          <cell r="I21" t="str">
            <v>-</v>
          </cell>
          <cell r="J21" t="str">
            <v>-</v>
          </cell>
          <cell r="K21" t="str">
            <v>-</v>
          </cell>
          <cell r="L21" t="str">
            <v>-</v>
          </cell>
          <cell r="M21" t="str">
            <v>-</v>
          </cell>
        </row>
        <row r="22">
          <cell r="A22">
            <v>15</v>
          </cell>
          <cell r="B22" t="str">
            <v>TRACTOR 155-165 HP (6)</v>
          </cell>
          <cell r="C22">
            <v>145000</v>
          </cell>
          <cell r="D22">
            <v>32.229999999999997</v>
          </cell>
          <cell r="E22">
            <v>37.380000000000003</v>
          </cell>
          <cell r="F22">
            <v>69.61</v>
          </cell>
          <cell r="G22" t="str">
            <v>-</v>
          </cell>
          <cell r="H22" t="str">
            <v>-</v>
          </cell>
          <cell r="I22" t="str">
            <v>-</v>
          </cell>
          <cell r="J22" t="str">
            <v>-</v>
          </cell>
          <cell r="K22" t="str">
            <v>-</v>
          </cell>
          <cell r="L22" t="str">
            <v>-</v>
          </cell>
          <cell r="M22" t="str">
            <v>-</v>
          </cell>
        </row>
        <row r="23">
          <cell r="A23">
            <v>16</v>
          </cell>
          <cell r="B23" t="str">
            <v>TRACTOR 175-185 HP (7)</v>
          </cell>
          <cell r="C23">
            <v>180000</v>
          </cell>
          <cell r="D23">
            <v>37.130000000000003</v>
          </cell>
          <cell r="E23">
            <v>46.41</v>
          </cell>
          <cell r="F23">
            <v>83.539999999999992</v>
          </cell>
          <cell r="G23" t="str">
            <v>-</v>
          </cell>
          <cell r="H23" t="str">
            <v>-</v>
          </cell>
          <cell r="I23" t="str">
            <v>-</v>
          </cell>
          <cell r="J23" t="str">
            <v>-</v>
          </cell>
          <cell r="K23" t="str">
            <v>-</v>
          </cell>
          <cell r="L23" t="str">
            <v>-</v>
          </cell>
          <cell r="M23" t="str">
            <v>-</v>
          </cell>
        </row>
        <row r="24">
          <cell r="A24">
            <v>16.100000000000001</v>
          </cell>
          <cell r="B24" t="str">
            <v>TRACTOR 195-205 HP (8)</v>
          </cell>
          <cell r="C24">
            <v>215000</v>
          </cell>
          <cell r="D24">
            <v>49.76</v>
          </cell>
          <cell r="E24">
            <v>55.43</v>
          </cell>
          <cell r="F24">
            <v>105.19</v>
          </cell>
          <cell r="G24" t="str">
            <v>-</v>
          </cell>
          <cell r="H24" t="str">
            <v>-</v>
          </cell>
          <cell r="I24" t="str">
            <v>-</v>
          </cell>
          <cell r="J24" t="str">
            <v>-</v>
          </cell>
          <cell r="K24" t="str">
            <v>-</v>
          </cell>
          <cell r="L24" t="str">
            <v>-</v>
          </cell>
          <cell r="M24" t="str">
            <v>-</v>
          </cell>
        </row>
        <row r="25">
          <cell r="A25">
            <v>17</v>
          </cell>
          <cell r="B25" t="str">
            <v>TRACTOR 245-255HP (9)</v>
          </cell>
          <cell r="C25">
            <v>337500</v>
          </cell>
          <cell r="D25">
            <v>48.37</v>
          </cell>
          <cell r="E25">
            <v>87.02</v>
          </cell>
          <cell r="F25">
            <v>135.38999999999999</v>
          </cell>
          <cell r="G25" t="str">
            <v>-</v>
          </cell>
          <cell r="H25" t="str">
            <v>-</v>
          </cell>
          <cell r="I25" t="str">
            <v>-</v>
          </cell>
          <cell r="J25" t="str">
            <v>-</v>
          </cell>
          <cell r="K25" t="str">
            <v>-</v>
          </cell>
          <cell r="L25" t="str">
            <v>-</v>
          </cell>
          <cell r="M25" t="str">
            <v>-</v>
          </cell>
        </row>
        <row r="26">
          <cell r="A26">
            <v>17.100000000000001</v>
          </cell>
          <cell r="B26" t="str">
            <v>VEGETABLE PICKER  4-ROW</v>
          </cell>
          <cell r="C26">
            <v>166591.17768898606</v>
          </cell>
          <cell r="D26">
            <v>55.95</v>
          </cell>
          <cell r="E26">
            <v>81.510000000000005</v>
          </cell>
          <cell r="F26">
            <v>137.46</v>
          </cell>
          <cell r="G26">
            <v>0.25</v>
          </cell>
          <cell r="H26" t="str">
            <v>-</v>
          </cell>
          <cell r="I26" t="str">
            <v>-</v>
          </cell>
          <cell r="J26" t="str">
            <v>-</v>
          </cell>
          <cell r="K26">
            <v>13.99</v>
          </cell>
          <cell r="L26">
            <v>20.38</v>
          </cell>
          <cell r="M26">
            <v>34.369999999999997</v>
          </cell>
        </row>
        <row r="27">
          <cell r="A27">
            <v>17.2</v>
          </cell>
          <cell r="B27" t="str">
            <v>VEGETABLE PICKER  1-ROW</v>
          </cell>
          <cell r="C27">
            <v>57500</v>
          </cell>
          <cell r="D27">
            <v>23.26</v>
          </cell>
          <cell r="E27">
            <v>25.72</v>
          </cell>
          <cell r="F27">
            <v>48.980000000000004</v>
          </cell>
          <cell r="G27">
            <v>0.79</v>
          </cell>
          <cell r="H27" t="str">
            <v>-</v>
          </cell>
          <cell r="I27" t="str">
            <v>-</v>
          </cell>
          <cell r="J27" t="str">
            <v>-</v>
          </cell>
          <cell r="K27">
            <v>18.38</v>
          </cell>
          <cell r="L27">
            <v>20.32</v>
          </cell>
          <cell r="M27">
            <v>38.700000000000003</v>
          </cell>
        </row>
        <row r="28">
          <cell r="A28">
            <v>17.3</v>
          </cell>
          <cell r="B28" t="str">
            <v>FORAGE HARVESTER</v>
          </cell>
          <cell r="C28">
            <v>94500</v>
          </cell>
          <cell r="D28">
            <v>34.49</v>
          </cell>
          <cell r="E28">
            <v>35.869999999999997</v>
          </cell>
          <cell r="F28">
            <v>70.36</v>
          </cell>
          <cell r="G28">
            <v>0.56000000000000005</v>
          </cell>
          <cell r="H28" t="str">
            <v>-</v>
          </cell>
          <cell r="I28" t="str">
            <v>-</v>
          </cell>
          <cell r="J28" t="str">
            <v>-</v>
          </cell>
          <cell r="K28">
            <v>19.309999999999999</v>
          </cell>
          <cell r="L28">
            <v>20.09</v>
          </cell>
          <cell r="M28">
            <v>39.4</v>
          </cell>
        </row>
        <row r="30">
          <cell r="A30" t="str">
            <v>DRAWN IMPLEMENTS</v>
          </cell>
        </row>
        <row r="31">
          <cell r="A31">
            <v>18</v>
          </cell>
          <cell r="B31" t="str">
            <v>4-BOTTOM FLIP PLOW</v>
          </cell>
          <cell r="C31">
            <v>5678.4560264283691</v>
          </cell>
          <cell r="D31">
            <v>4.49</v>
          </cell>
          <cell r="E31">
            <v>2.89</v>
          </cell>
          <cell r="F31">
            <v>7.3800000000000008</v>
          </cell>
          <cell r="G31">
            <v>0.25</v>
          </cell>
          <cell r="H31">
            <v>1.1200000000000001</v>
          </cell>
          <cell r="I31">
            <v>0.72</v>
          </cell>
          <cell r="J31">
            <v>1.84</v>
          </cell>
          <cell r="K31">
            <v>4.8</v>
          </cell>
          <cell r="L31">
            <v>4.59</v>
          </cell>
          <cell r="M31">
            <v>9.39</v>
          </cell>
        </row>
        <row r="32">
          <cell r="A32">
            <v>19</v>
          </cell>
          <cell r="B32" t="str">
            <v>5-BOTTOM PLOW</v>
          </cell>
          <cell r="C32">
            <v>8983.9475962616634</v>
          </cell>
          <cell r="D32">
            <v>7.1</v>
          </cell>
          <cell r="E32">
            <v>4.57</v>
          </cell>
          <cell r="F32">
            <v>11.67</v>
          </cell>
          <cell r="G32">
            <v>0.2</v>
          </cell>
          <cell r="H32">
            <v>1.42</v>
          </cell>
          <cell r="I32">
            <v>0.91</v>
          </cell>
          <cell r="J32">
            <v>2.33</v>
          </cell>
          <cell r="K32">
            <v>5.34</v>
          </cell>
          <cell r="L32">
            <v>5.04</v>
          </cell>
          <cell r="M32">
            <v>10.379999999999999</v>
          </cell>
        </row>
        <row r="33">
          <cell r="A33">
            <v>20</v>
          </cell>
          <cell r="B33" t="str">
            <v>BALE WAGON</v>
          </cell>
          <cell r="C33">
            <v>5749.4454994487251</v>
          </cell>
          <cell r="D33">
            <v>2.2400000000000002</v>
          </cell>
          <cell r="E33">
            <v>4.37</v>
          </cell>
          <cell r="F33">
            <v>6.61</v>
          </cell>
          <cell r="G33">
            <v>0.17</v>
          </cell>
          <cell r="H33">
            <v>0.38</v>
          </cell>
          <cell r="I33">
            <v>0.74</v>
          </cell>
          <cell r="J33">
            <v>1.1200000000000001</v>
          </cell>
          <cell r="K33">
            <v>2</v>
          </cell>
          <cell r="L33">
            <v>2.06</v>
          </cell>
          <cell r="M33">
            <v>4.0600000000000005</v>
          </cell>
        </row>
        <row r="34">
          <cell r="A34">
            <v>21</v>
          </cell>
          <cell r="B34" t="str">
            <v>CHISEL PLOW 12'</v>
          </cell>
          <cell r="C34">
            <v>6568.6882037351625</v>
          </cell>
          <cell r="D34">
            <v>1.1000000000000001</v>
          </cell>
          <cell r="E34">
            <v>5.57</v>
          </cell>
          <cell r="F34">
            <v>6.67</v>
          </cell>
          <cell r="G34">
            <v>0.2</v>
          </cell>
          <cell r="H34">
            <v>0.22</v>
          </cell>
          <cell r="I34">
            <v>1.1100000000000001</v>
          </cell>
          <cell r="J34">
            <v>1.33</v>
          </cell>
          <cell r="K34">
            <v>4.1399999999999997</v>
          </cell>
          <cell r="L34">
            <v>5.24</v>
          </cell>
          <cell r="M34">
            <v>9.379999999999999</v>
          </cell>
        </row>
        <row r="35">
          <cell r="A35">
            <v>22</v>
          </cell>
          <cell r="B35" t="str">
            <v>CHISEL PLOW 14'</v>
          </cell>
          <cell r="C35">
            <v>7658.2528336175301</v>
          </cell>
          <cell r="D35">
            <v>1.28</v>
          </cell>
          <cell r="E35">
            <v>6.49</v>
          </cell>
          <cell r="F35">
            <v>7.7700000000000005</v>
          </cell>
          <cell r="G35">
            <v>0.17</v>
          </cell>
          <cell r="H35">
            <v>0.22</v>
          </cell>
          <cell r="I35">
            <v>1.1000000000000001</v>
          </cell>
          <cell r="J35">
            <v>1.32</v>
          </cell>
          <cell r="K35">
            <v>3.55</v>
          </cell>
          <cell r="L35">
            <v>4.6100000000000003</v>
          </cell>
          <cell r="M35">
            <v>8.16</v>
          </cell>
        </row>
        <row r="36">
          <cell r="A36">
            <v>23</v>
          </cell>
          <cell r="B36" t="str">
            <v>CHISEL PLOW 18'</v>
          </cell>
          <cell r="C36">
            <v>11722.110660151968</v>
          </cell>
          <cell r="D36">
            <v>1.96</v>
          </cell>
          <cell r="E36">
            <v>9.94</v>
          </cell>
          <cell r="F36">
            <v>11.899999999999999</v>
          </cell>
          <cell r="G36">
            <v>0.12</v>
          </cell>
          <cell r="H36">
            <v>0.24</v>
          </cell>
          <cell r="I36">
            <v>1.19</v>
          </cell>
          <cell r="J36">
            <v>1.43</v>
          </cell>
          <cell r="K36">
            <v>3.21</v>
          </cell>
          <cell r="L36">
            <v>4.91</v>
          </cell>
          <cell r="M36">
            <v>8.120000000000001</v>
          </cell>
        </row>
        <row r="37">
          <cell r="A37">
            <v>24</v>
          </cell>
          <cell r="B37" t="str">
            <v>COTTON TRAILER</v>
          </cell>
          <cell r="C37">
            <v>6267.014217913299</v>
          </cell>
          <cell r="D37">
            <v>3.3</v>
          </cell>
          <cell r="E37">
            <v>4.2300000000000004</v>
          </cell>
          <cell r="F37">
            <v>7.53</v>
          </cell>
          <cell r="G37">
            <v>0.34</v>
          </cell>
          <cell r="H37">
            <v>1.1200000000000001</v>
          </cell>
          <cell r="I37">
            <v>1.44</v>
          </cell>
          <cell r="J37">
            <v>2.56</v>
          </cell>
          <cell r="K37">
            <v>4.3499999999999996</v>
          </cell>
          <cell r="L37">
            <v>4.07</v>
          </cell>
          <cell r="M37">
            <v>8.42</v>
          </cell>
        </row>
        <row r="38">
          <cell r="A38">
            <v>25</v>
          </cell>
          <cell r="B38" t="str">
            <v>CULTIPACKER</v>
          </cell>
          <cell r="C38">
            <v>2674.287443898811</v>
          </cell>
          <cell r="D38">
            <v>0.36</v>
          </cell>
          <cell r="E38">
            <v>3.24</v>
          </cell>
          <cell r="F38">
            <v>3.6</v>
          </cell>
          <cell r="G38">
            <v>0.2</v>
          </cell>
          <cell r="H38">
            <v>7.0000000000000007E-2</v>
          </cell>
          <cell r="I38">
            <v>0.65</v>
          </cell>
          <cell r="J38">
            <v>0.72</v>
          </cell>
          <cell r="K38">
            <v>3.01</v>
          </cell>
          <cell r="L38">
            <v>3.74</v>
          </cell>
          <cell r="M38">
            <v>6.75</v>
          </cell>
        </row>
        <row r="39">
          <cell r="A39">
            <v>26</v>
          </cell>
          <cell r="B39" t="str">
            <v>CULTIVATOR 1-ROW</v>
          </cell>
          <cell r="C39">
            <v>1069.4079006635352</v>
          </cell>
          <cell r="D39">
            <v>0.23</v>
          </cell>
          <cell r="E39">
            <v>1.21</v>
          </cell>
          <cell r="F39">
            <v>1.44</v>
          </cell>
          <cell r="G39">
            <v>1.18</v>
          </cell>
          <cell r="H39">
            <v>0.27</v>
          </cell>
          <cell r="I39">
            <v>1.43</v>
          </cell>
          <cell r="J39">
            <v>1.7</v>
          </cell>
          <cell r="K39">
            <v>11.48</v>
          </cell>
          <cell r="L39">
            <v>10.55</v>
          </cell>
          <cell r="M39">
            <v>22.03</v>
          </cell>
        </row>
        <row r="40">
          <cell r="A40">
            <v>27</v>
          </cell>
          <cell r="B40" t="str">
            <v>CULTIVATOR 2-ROW</v>
          </cell>
          <cell r="C40">
            <v>2296.6202306790578</v>
          </cell>
          <cell r="D40">
            <v>0.49</v>
          </cell>
          <cell r="E40">
            <v>2.59</v>
          </cell>
          <cell r="F40">
            <v>3.08</v>
          </cell>
          <cell r="G40">
            <v>0.56000000000000005</v>
          </cell>
          <cell r="H40">
            <v>0.27</v>
          </cell>
          <cell r="I40">
            <v>1.45</v>
          </cell>
          <cell r="J40">
            <v>1.72</v>
          </cell>
          <cell r="K40">
            <v>5.59</v>
          </cell>
          <cell r="L40">
            <v>5.78</v>
          </cell>
          <cell r="M40">
            <v>11.370000000000001</v>
          </cell>
        </row>
        <row r="41">
          <cell r="A41">
            <v>28</v>
          </cell>
          <cell r="B41" t="str">
            <v>CULTIVATOR 4-ROW</v>
          </cell>
          <cell r="C41">
            <v>3881.0178702851608</v>
          </cell>
          <cell r="D41">
            <v>1.03</v>
          </cell>
          <cell r="E41">
            <v>3.47</v>
          </cell>
          <cell r="F41">
            <v>4.5</v>
          </cell>
          <cell r="G41">
            <v>0.23</v>
          </cell>
          <cell r="H41">
            <v>0.24</v>
          </cell>
          <cell r="I41">
            <v>0.8</v>
          </cell>
          <cell r="J41">
            <v>1.04</v>
          </cell>
          <cell r="K41">
            <v>3.62</v>
          </cell>
          <cell r="L41">
            <v>4.3600000000000003</v>
          </cell>
          <cell r="M41">
            <v>7.98</v>
          </cell>
        </row>
        <row r="42">
          <cell r="A42">
            <v>29</v>
          </cell>
          <cell r="B42" t="str">
            <v>CULTIVATOR 6-ROW</v>
          </cell>
          <cell r="C42">
            <v>5163.6931972894245</v>
          </cell>
          <cell r="D42">
            <v>1.64</v>
          </cell>
          <cell r="E42">
            <v>3.69</v>
          </cell>
          <cell r="F42">
            <v>5.33</v>
          </cell>
          <cell r="G42">
            <v>0.17</v>
          </cell>
          <cell r="H42">
            <v>0.28000000000000003</v>
          </cell>
          <cell r="I42">
            <v>0.63</v>
          </cell>
          <cell r="J42">
            <v>0.91</v>
          </cell>
          <cell r="K42">
            <v>2.78</v>
          </cell>
          <cell r="L42">
            <v>3.26</v>
          </cell>
          <cell r="M42">
            <v>6.0399999999999991</v>
          </cell>
        </row>
        <row r="43">
          <cell r="A43">
            <v>30</v>
          </cell>
          <cell r="B43" t="str">
            <v>CULTIVATOR W/ HERB.&amp;INSEC. 6-ROW</v>
          </cell>
          <cell r="C43">
            <v>6474.7542601262194</v>
          </cell>
          <cell r="D43">
            <v>1.86</v>
          </cell>
          <cell r="E43">
            <v>7.31</v>
          </cell>
          <cell r="F43">
            <v>9.17</v>
          </cell>
          <cell r="G43">
            <v>0.17</v>
          </cell>
          <cell r="H43">
            <v>0.32</v>
          </cell>
          <cell r="I43">
            <v>1.24</v>
          </cell>
          <cell r="J43">
            <v>1.56</v>
          </cell>
          <cell r="K43">
            <v>2.82</v>
          </cell>
          <cell r="L43">
            <v>3.87</v>
          </cell>
          <cell r="M43">
            <v>6.6899999999999995</v>
          </cell>
        </row>
        <row r="44">
          <cell r="A44">
            <v>31</v>
          </cell>
          <cell r="B44" t="str">
            <v>CULTIVATOR W/ HERBICIDE 6-ROW</v>
          </cell>
          <cell r="C44">
            <v>5885.5819148493101</v>
          </cell>
          <cell r="D44">
            <v>1.69</v>
          </cell>
          <cell r="E44">
            <v>6.65</v>
          </cell>
          <cell r="F44">
            <v>8.34</v>
          </cell>
          <cell r="G44">
            <v>0.17</v>
          </cell>
          <cell r="H44">
            <v>0.28999999999999998</v>
          </cell>
          <cell r="I44">
            <v>1.1299999999999999</v>
          </cell>
          <cell r="J44">
            <v>1.42</v>
          </cell>
          <cell r="K44">
            <v>2.79</v>
          </cell>
          <cell r="L44">
            <v>3.76</v>
          </cell>
          <cell r="M44">
            <v>6.55</v>
          </cell>
        </row>
        <row r="45">
          <cell r="A45">
            <v>32</v>
          </cell>
          <cell r="B45">
            <v>0</v>
          </cell>
          <cell r="C45">
            <v>5885.5819148493101</v>
          </cell>
          <cell r="D45">
            <v>1.69</v>
          </cell>
          <cell r="E45">
            <v>6.65</v>
          </cell>
          <cell r="F45">
            <v>8.34</v>
          </cell>
          <cell r="G45">
            <v>0.17</v>
          </cell>
          <cell r="H45">
            <v>0.28999999999999998</v>
          </cell>
          <cell r="I45">
            <v>1.1299999999999999</v>
          </cell>
          <cell r="J45">
            <v>1.42</v>
          </cell>
          <cell r="K45">
            <v>2.79</v>
          </cell>
          <cell r="L45">
            <v>3.76</v>
          </cell>
          <cell r="M45">
            <v>6.55</v>
          </cell>
        </row>
        <row r="46">
          <cell r="A46">
            <v>33</v>
          </cell>
          <cell r="B46" t="str">
            <v>CULTIVATOR W/ SPRAYER 6-ROW</v>
          </cell>
          <cell r="C46">
            <v>5885.5819148493101</v>
          </cell>
          <cell r="D46">
            <v>1.69</v>
          </cell>
          <cell r="E46">
            <v>6.65</v>
          </cell>
          <cell r="F46">
            <v>8.34</v>
          </cell>
          <cell r="G46">
            <v>0.17</v>
          </cell>
          <cell r="H46">
            <v>0.28999999999999998</v>
          </cell>
          <cell r="I46">
            <v>1.1299999999999999</v>
          </cell>
          <cell r="J46">
            <v>1.42</v>
          </cell>
          <cell r="K46">
            <v>2.79</v>
          </cell>
          <cell r="L46">
            <v>3.76</v>
          </cell>
          <cell r="M46">
            <v>6.55</v>
          </cell>
        </row>
        <row r="47">
          <cell r="A47">
            <v>34</v>
          </cell>
          <cell r="B47" t="str">
            <v>DIGGER INVERTER 2-ROW</v>
          </cell>
          <cell r="C47">
            <v>7376.4193606716035</v>
          </cell>
          <cell r="D47">
            <v>5.71</v>
          </cell>
          <cell r="E47">
            <v>8.24</v>
          </cell>
          <cell r="F47">
            <v>13.95</v>
          </cell>
          <cell r="G47">
            <v>0.92</v>
          </cell>
          <cell r="H47">
            <v>5.25</v>
          </cell>
          <cell r="I47">
            <v>7.58</v>
          </cell>
          <cell r="J47">
            <v>12.83</v>
          </cell>
          <cell r="K47">
            <v>23.28</v>
          </cell>
          <cell r="L47">
            <v>26.56</v>
          </cell>
          <cell r="M47">
            <v>49.84</v>
          </cell>
        </row>
        <row r="48">
          <cell r="A48">
            <v>34.1</v>
          </cell>
          <cell r="B48" t="str">
            <v>DIGGER INVERTER 6-ROW</v>
          </cell>
          <cell r="C48">
            <v>17891.246363845763</v>
          </cell>
          <cell r="D48">
            <v>13.86</v>
          </cell>
          <cell r="E48">
            <v>19.98</v>
          </cell>
          <cell r="F48">
            <v>33.840000000000003</v>
          </cell>
          <cell r="G48">
            <v>0.34</v>
          </cell>
          <cell r="H48">
            <v>4.71</v>
          </cell>
          <cell r="I48">
            <v>6.79</v>
          </cell>
          <cell r="J48">
            <v>11.5</v>
          </cell>
          <cell r="K48">
            <v>14.35</v>
          </cell>
          <cell r="L48">
            <v>18.190000000000001</v>
          </cell>
          <cell r="M48">
            <v>32.54</v>
          </cell>
        </row>
        <row r="49">
          <cell r="A49">
            <v>35</v>
          </cell>
          <cell r="B49" t="str">
            <v>DISK W/ SPRAYER 16'</v>
          </cell>
          <cell r="C49">
            <v>14606.55338171294</v>
          </cell>
          <cell r="D49">
            <v>2.92</v>
          </cell>
          <cell r="E49">
            <v>10.89</v>
          </cell>
          <cell r="F49">
            <v>13.81</v>
          </cell>
          <cell r="G49">
            <v>0.15</v>
          </cell>
          <cell r="H49">
            <v>0.44</v>
          </cell>
          <cell r="I49">
            <v>1.63</v>
          </cell>
          <cell r="J49">
            <v>2.0699999999999998</v>
          </cell>
          <cell r="K49">
            <v>3.38</v>
          </cell>
          <cell r="L49">
            <v>4.7300000000000004</v>
          </cell>
          <cell r="M49">
            <v>8.11</v>
          </cell>
        </row>
        <row r="50">
          <cell r="A50">
            <v>36</v>
          </cell>
          <cell r="B50" t="str">
            <v>DISK W/ SPRAYER 21'</v>
          </cell>
          <cell r="C50">
            <v>17957.469679696871</v>
          </cell>
          <cell r="D50">
            <v>3.59</v>
          </cell>
          <cell r="E50">
            <v>13.39</v>
          </cell>
          <cell r="F50">
            <v>16.98</v>
          </cell>
          <cell r="G50">
            <v>0.12</v>
          </cell>
          <cell r="H50">
            <v>0.43</v>
          </cell>
          <cell r="I50">
            <v>1.61</v>
          </cell>
          <cell r="J50">
            <v>2.04</v>
          </cell>
          <cell r="K50">
            <v>3.4</v>
          </cell>
          <cell r="L50">
            <v>5.32</v>
          </cell>
          <cell r="M50">
            <v>8.7200000000000006</v>
          </cell>
        </row>
        <row r="51">
          <cell r="A51">
            <v>37</v>
          </cell>
          <cell r="B51" t="str">
            <v>FERTILIZER SPREADER</v>
          </cell>
          <cell r="C51">
            <v>12250.641131368513</v>
          </cell>
          <cell r="D51">
            <v>7.04</v>
          </cell>
          <cell r="E51">
            <v>27.9</v>
          </cell>
          <cell r="F51">
            <v>34.94</v>
          </cell>
          <cell r="G51">
            <v>0.12</v>
          </cell>
          <cell r="H51">
            <v>0.84</v>
          </cell>
          <cell r="I51">
            <v>3.35</v>
          </cell>
          <cell r="J51">
            <v>4.1900000000000004</v>
          </cell>
          <cell r="K51">
            <v>1.98</v>
          </cell>
          <cell r="L51">
            <v>4.28</v>
          </cell>
          <cell r="M51">
            <v>6.26</v>
          </cell>
        </row>
        <row r="52">
          <cell r="A52">
            <v>38</v>
          </cell>
          <cell r="B52" t="str">
            <v>FUMIGATION UNIT</v>
          </cell>
          <cell r="C52">
            <v>25000</v>
          </cell>
          <cell r="D52">
            <v>17.14</v>
          </cell>
          <cell r="E52">
            <v>64.11</v>
          </cell>
          <cell r="F52">
            <v>81.25</v>
          </cell>
          <cell r="G52">
            <v>0.43</v>
          </cell>
          <cell r="H52">
            <v>7.37</v>
          </cell>
          <cell r="I52">
            <v>27.57</v>
          </cell>
          <cell r="J52">
            <v>34.94</v>
          </cell>
          <cell r="K52">
            <v>11.46</v>
          </cell>
          <cell r="L52">
            <v>30.89</v>
          </cell>
          <cell r="M52">
            <v>42.35</v>
          </cell>
        </row>
        <row r="53">
          <cell r="A53">
            <v>39</v>
          </cell>
          <cell r="B53" t="str">
            <v>GRAIN DRILL 16'</v>
          </cell>
          <cell r="C53">
            <v>12318.91854810993</v>
          </cell>
          <cell r="D53">
            <v>6.54</v>
          </cell>
          <cell r="E53">
            <v>15.96</v>
          </cell>
          <cell r="F53">
            <v>22.5</v>
          </cell>
          <cell r="G53">
            <v>0.13</v>
          </cell>
          <cell r="H53">
            <v>0.85</v>
          </cell>
          <cell r="I53">
            <v>2.0699999999999998</v>
          </cell>
          <cell r="J53">
            <v>2.92</v>
          </cell>
          <cell r="K53">
            <v>3.4</v>
          </cell>
          <cell r="L53">
            <v>4.76</v>
          </cell>
          <cell r="M53">
            <v>8.16</v>
          </cell>
        </row>
        <row r="54">
          <cell r="A54">
            <v>40</v>
          </cell>
          <cell r="B54" t="str">
            <v>GRAIN DRILL 8'</v>
          </cell>
          <cell r="C54">
            <v>6796.958476357232</v>
          </cell>
          <cell r="D54">
            <v>3.61</v>
          </cell>
          <cell r="E54">
            <v>8.8000000000000007</v>
          </cell>
          <cell r="F54">
            <v>12.41</v>
          </cell>
          <cell r="G54">
            <v>0.28999999999999998</v>
          </cell>
          <cell r="H54">
            <v>1.05</v>
          </cell>
          <cell r="I54">
            <v>2.5499999999999998</v>
          </cell>
          <cell r="J54">
            <v>3.5999999999999996</v>
          </cell>
          <cell r="K54">
            <v>5.31</v>
          </cell>
          <cell r="L54">
            <v>7.04</v>
          </cell>
          <cell r="M54">
            <v>12.35</v>
          </cell>
        </row>
        <row r="55">
          <cell r="A55">
            <v>41</v>
          </cell>
          <cell r="B55" t="str">
            <v>GRAIN DRILL 13'  W/ CULTIPACKER</v>
          </cell>
          <cell r="C55">
            <v>9998.495452833864</v>
          </cell>
          <cell r="D55">
            <v>5.3</v>
          </cell>
          <cell r="E55">
            <v>12.95</v>
          </cell>
          <cell r="F55">
            <v>18.25</v>
          </cell>
          <cell r="G55">
            <v>0.16</v>
          </cell>
          <cell r="H55">
            <v>0.85</v>
          </cell>
          <cell r="I55">
            <v>2.0699999999999998</v>
          </cell>
          <cell r="J55">
            <v>2.92</v>
          </cell>
          <cell r="K55">
            <v>3.98</v>
          </cell>
          <cell r="L55">
            <v>5.37</v>
          </cell>
          <cell r="M55">
            <v>9.35</v>
          </cell>
        </row>
        <row r="56">
          <cell r="A56">
            <v>42</v>
          </cell>
          <cell r="B56" t="str">
            <v>GRAIN DRILL 13'  W/ FERTILIZER</v>
          </cell>
          <cell r="C56">
            <v>9910.0638487770702</v>
          </cell>
          <cell r="D56">
            <v>5.26</v>
          </cell>
          <cell r="E56">
            <v>12.84</v>
          </cell>
          <cell r="F56">
            <v>18.100000000000001</v>
          </cell>
          <cell r="G56">
            <v>0.16</v>
          </cell>
          <cell r="H56">
            <v>0.84</v>
          </cell>
          <cell r="I56">
            <v>2.0499999999999998</v>
          </cell>
          <cell r="J56">
            <v>2.8899999999999997</v>
          </cell>
          <cell r="K56">
            <v>4.8</v>
          </cell>
          <cell r="L56">
            <v>7</v>
          </cell>
          <cell r="M56">
            <v>11.8</v>
          </cell>
        </row>
        <row r="57">
          <cell r="A57">
            <v>43</v>
          </cell>
          <cell r="B57" t="str">
            <v>GRANULAR APPLICATOR</v>
          </cell>
          <cell r="C57">
            <v>4063.5246228815267</v>
          </cell>
          <cell r="D57">
            <v>0.87</v>
          </cell>
          <cell r="E57">
            <v>4.59</v>
          </cell>
          <cell r="F57">
            <v>5.46</v>
          </cell>
          <cell r="G57">
            <v>0.56000000000000005</v>
          </cell>
          <cell r="H57">
            <v>0.49</v>
          </cell>
          <cell r="I57">
            <v>2.57</v>
          </cell>
          <cell r="J57">
            <v>3.0599999999999996</v>
          </cell>
          <cell r="K57">
            <v>5.81</v>
          </cell>
          <cell r="L57">
            <v>6.9</v>
          </cell>
          <cell r="M57">
            <v>12.71</v>
          </cell>
        </row>
        <row r="58">
          <cell r="A58">
            <v>44</v>
          </cell>
          <cell r="B58" t="str">
            <v>HEAVY DISK 13'</v>
          </cell>
          <cell r="C58">
            <v>16500</v>
          </cell>
          <cell r="D58">
            <v>3.3</v>
          </cell>
          <cell r="E58">
            <v>12.3</v>
          </cell>
          <cell r="F58">
            <v>15.600000000000001</v>
          </cell>
          <cell r="G58">
            <v>0.17</v>
          </cell>
          <cell r="H58">
            <v>0.56000000000000005</v>
          </cell>
          <cell r="I58">
            <v>2.09</v>
          </cell>
          <cell r="J58">
            <v>2.65</v>
          </cell>
          <cell r="K58">
            <v>5.38</v>
          </cell>
          <cell r="L58">
            <v>7.79</v>
          </cell>
          <cell r="M58">
            <v>13.17</v>
          </cell>
        </row>
        <row r="59">
          <cell r="A59">
            <v>45</v>
          </cell>
          <cell r="B59" t="str">
            <v>HEAVY DISK 14'</v>
          </cell>
          <cell r="C59">
            <v>22500</v>
          </cell>
          <cell r="D59">
            <v>4.5</v>
          </cell>
          <cell r="E59">
            <v>16.77</v>
          </cell>
          <cell r="F59">
            <v>21.27</v>
          </cell>
          <cell r="G59">
            <v>0.15</v>
          </cell>
          <cell r="H59">
            <v>0.68</v>
          </cell>
          <cell r="I59">
            <v>2.52</v>
          </cell>
          <cell r="J59">
            <v>3.2</v>
          </cell>
          <cell r="K59">
            <v>4.93</v>
          </cell>
          <cell r="L59">
            <v>7.54</v>
          </cell>
          <cell r="M59">
            <v>12.469999999999999</v>
          </cell>
        </row>
        <row r="60">
          <cell r="A60">
            <v>46</v>
          </cell>
          <cell r="B60" t="str">
            <v>HEAVY DISK 16'</v>
          </cell>
          <cell r="C60">
            <v>29000</v>
          </cell>
          <cell r="D60">
            <v>5.8</v>
          </cell>
          <cell r="E60">
            <v>21.62</v>
          </cell>
          <cell r="F60">
            <v>27.42</v>
          </cell>
          <cell r="G60">
            <v>0.12</v>
          </cell>
          <cell r="H60">
            <v>0.7</v>
          </cell>
          <cell r="I60">
            <v>2.59</v>
          </cell>
          <cell r="J60">
            <v>3.29</v>
          </cell>
          <cell r="K60">
            <v>4.5599999999999996</v>
          </cell>
          <cell r="L60">
            <v>7.08</v>
          </cell>
          <cell r="M60">
            <v>11.64</v>
          </cell>
        </row>
        <row r="61">
          <cell r="A61">
            <v>46.1</v>
          </cell>
          <cell r="B61" t="str">
            <v>HEAVY DISK 20'</v>
          </cell>
          <cell r="C61">
            <v>45000</v>
          </cell>
          <cell r="D61">
            <v>9</v>
          </cell>
          <cell r="E61">
            <v>33.54</v>
          </cell>
          <cell r="F61">
            <v>42.54</v>
          </cell>
          <cell r="G61">
            <v>0.1</v>
          </cell>
          <cell r="H61">
            <v>0.9</v>
          </cell>
          <cell r="I61">
            <v>3.35</v>
          </cell>
          <cell r="J61">
            <v>4.25</v>
          </cell>
          <cell r="K61">
            <v>4.6100000000000003</v>
          </cell>
          <cell r="L61">
            <v>8</v>
          </cell>
          <cell r="M61">
            <v>12.61</v>
          </cell>
        </row>
        <row r="62">
          <cell r="A62">
            <v>47</v>
          </cell>
          <cell r="B62" t="str">
            <v>HERBICIDE APPLICATOR 12'</v>
          </cell>
          <cell r="C62">
            <v>2260.8802686362396</v>
          </cell>
          <cell r="D62">
            <v>1.32</v>
          </cell>
          <cell r="E62">
            <v>3.19</v>
          </cell>
          <cell r="F62">
            <v>4.51</v>
          </cell>
          <cell r="G62">
            <v>0.15</v>
          </cell>
          <cell r="H62">
            <v>0.2</v>
          </cell>
          <cell r="I62">
            <v>0.48</v>
          </cell>
          <cell r="J62">
            <v>0.67999999999999994</v>
          </cell>
          <cell r="K62">
            <v>2.4</v>
          </cell>
          <cell r="L62">
            <v>2.8</v>
          </cell>
          <cell r="M62">
            <v>5.1999999999999993</v>
          </cell>
        </row>
        <row r="63">
          <cell r="A63">
            <v>48</v>
          </cell>
          <cell r="B63" t="str">
            <v>HERBICIDE APPLICATOR 16'</v>
          </cell>
          <cell r="C63">
            <v>3242.5782800177644</v>
          </cell>
          <cell r="D63">
            <v>2.09</v>
          </cell>
          <cell r="E63">
            <v>4.07</v>
          </cell>
          <cell r="F63">
            <v>6.16</v>
          </cell>
          <cell r="G63">
            <v>0.11</v>
          </cell>
          <cell r="H63">
            <v>0.23</v>
          </cell>
          <cell r="I63">
            <v>0.45</v>
          </cell>
          <cell r="J63">
            <v>0.68</v>
          </cell>
          <cell r="K63">
            <v>1.85</v>
          </cell>
          <cell r="L63">
            <v>2.15</v>
          </cell>
          <cell r="M63">
            <v>4</v>
          </cell>
        </row>
        <row r="64">
          <cell r="A64">
            <v>49</v>
          </cell>
          <cell r="B64" t="str">
            <v>TANDOM LIGHT DISK 30'</v>
          </cell>
          <cell r="C64">
            <v>67500</v>
          </cell>
          <cell r="D64">
            <v>38.43</v>
          </cell>
          <cell r="E64">
            <v>60.38</v>
          </cell>
          <cell r="F64">
            <v>98.81</v>
          </cell>
          <cell r="G64">
            <v>7.0000000000000007E-2</v>
          </cell>
          <cell r="H64">
            <v>2.69</v>
          </cell>
          <cell r="I64">
            <v>4.2300000000000004</v>
          </cell>
          <cell r="J64">
            <v>6.92</v>
          </cell>
          <cell r="K64">
            <v>4.95</v>
          </cell>
          <cell r="L64">
            <v>6.84</v>
          </cell>
          <cell r="M64">
            <v>11.79</v>
          </cell>
        </row>
        <row r="65">
          <cell r="A65">
            <v>49.1</v>
          </cell>
          <cell r="B65" t="str">
            <v>LIGHT DISKING W/ HERBICIDE 20'</v>
          </cell>
          <cell r="C65">
            <v>12162.5</v>
          </cell>
          <cell r="D65">
            <v>6.92</v>
          </cell>
          <cell r="E65">
            <v>10.88</v>
          </cell>
          <cell r="F65">
            <v>17.8</v>
          </cell>
          <cell r="G65">
            <v>0.12</v>
          </cell>
          <cell r="H65">
            <v>0.83</v>
          </cell>
          <cell r="I65">
            <v>1.31</v>
          </cell>
          <cell r="J65">
            <v>2.14</v>
          </cell>
          <cell r="K65">
            <v>3.8</v>
          </cell>
          <cell r="L65">
            <v>5.0199999999999996</v>
          </cell>
          <cell r="M65">
            <v>8.82</v>
          </cell>
        </row>
        <row r="66">
          <cell r="A66">
            <v>50</v>
          </cell>
          <cell r="B66" t="str">
            <v>LISTER</v>
          </cell>
          <cell r="C66">
            <v>1582.6161880453678</v>
          </cell>
          <cell r="D66">
            <v>0.42</v>
          </cell>
          <cell r="E66">
            <v>3.57</v>
          </cell>
          <cell r="F66">
            <v>3.9899999999999998</v>
          </cell>
          <cell r="G66">
            <v>0.59</v>
          </cell>
          <cell r="H66">
            <v>0.25</v>
          </cell>
          <cell r="I66">
            <v>2.11</v>
          </cell>
          <cell r="J66">
            <v>2.36</v>
          </cell>
          <cell r="K66">
            <v>8.92</v>
          </cell>
          <cell r="L66">
            <v>11.23</v>
          </cell>
          <cell r="M66">
            <v>20.149999999999999</v>
          </cell>
        </row>
        <row r="67">
          <cell r="A67">
            <v>51</v>
          </cell>
          <cell r="B67" t="str">
            <v>MOWER-CONDITIONER</v>
          </cell>
          <cell r="C67">
            <v>18045.251387365701</v>
          </cell>
          <cell r="D67">
            <v>7.33</v>
          </cell>
          <cell r="E67">
            <v>20.55</v>
          </cell>
          <cell r="F67">
            <v>27.880000000000003</v>
          </cell>
          <cell r="G67">
            <v>0.36</v>
          </cell>
          <cell r="H67">
            <v>2.64</v>
          </cell>
          <cell r="I67">
            <v>7.4</v>
          </cell>
          <cell r="J67">
            <v>10.040000000000001</v>
          </cell>
          <cell r="K67">
            <v>6.06</v>
          </cell>
          <cell r="L67">
            <v>10.18</v>
          </cell>
          <cell r="M67">
            <v>16.239999999999998</v>
          </cell>
        </row>
        <row r="68">
          <cell r="A68">
            <v>52</v>
          </cell>
          <cell r="B68" t="str">
            <v>MULCH BEDDER-LAYER</v>
          </cell>
          <cell r="C68">
            <v>5949.6849174637873</v>
          </cell>
          <cell r="D68">
            <v>9.67</v>
          </cell>
          <cell r="E68">
            <v>13.44</v>
          </cell>
          <cell r="F68">
            <v>23.11</v>
          </cell>
          <cell r="G68">
            <v>0.52</v>
          </cell>
          <cell r="H68">
            <v>5.03</v>
          </cell>
          <cell r="I68">
            <v>6.99</v>
          </cell>
          <cell r="J68">
            <v>12.02</v>
          </cell>
          <cell r="K68">
            <v>9.9700000000000006</v>
          </cell>
          <cell r="L68">
            <v>11.01</v>
          </cell>
          <cell r="M68">
            <v>20.98</v>
          </cell>
        </row>
        <row r="69">
          <cell r="A69">
            <v>53</v>
          </cell>
          <cell r="B69" t="str">
            <v>MULCH LAYER</v>
          </cell>
          <cell r="C69">
            <v>4813.2950982282046</v>
          </cell>
          <cell r="D69">
            <v>7.82</v>
          </cell>
          <cell r="E69">
            <v>10.87</v>
          </cell>
          <cell r="F69">
            <v>18.689999999999998</v>
          </cell>
          <cell r="G69">
            <v>0.52</v>
          </cell>
          <cell r="H69">
            <v>4.07</v>
          </cell>
          <cell r="I69">
            <v>5.65</v>
          </cell>
          <cell r="J69">
            <v>9.7200000000000006</v>
          </cell>
          <cell r="K69">
            <v>9.01</v>
          </cell>
          <cell r="L69">
            <v>9.67</v>
          </cell>
          <cell r="M69">
            <v>18.68</v>
          </cell>
        </row>
        <row r="70">
          <cell r="A70">
            <v>54</v>
          </cell>
          <cell r="B70" t="str">
            <v>NO-TILL DRILL 12'</v>
          </cell>
          <cell r="C70">
            <v>14996.276760968638</v>
          </cell>
          <cell r="D70">
            <v>10.92</v>
          </cell>
          <cell r="E70">
            <v>14.57</v>
          </cell>
          <cell r="F70">
            <v>25.490000000000002</v>
          </cell>
          <cell r="G70">
            <v>0.21</v>
          </cell>
          <cell r="H70">
            <v>2.29</v>
          </cell>
          <cell r="I70">
            <v>3.06</v>
          </cell>
          <cell r="J70">
            <v>5.35</v>
          </cell>
          <cell r="K70">
            <v>6.41</v>
          </cell>
          <cell r="L70">
            <v>7.39</v>
          </cell>
          <cell r="M70">
            <v>13.8</v>
          </cell>
        </row>
        <row r="71">
          <cell r="A71">
            <v>55</v>
          </cell>
          <cell r="B71" t="str">
            <v>NO-TILL DRILL 16'</v>
          </cell>
          <cell r="C71">
            <v>22238.194703766691</v>
          </cell>
          <cell r="D71">
            <v>11.8</v>
          </cell>
          <cell r="E71">
            <v>28.8</v>
          </cell>
          <cell r="F71">
            <v>40.6</v>
          </cell>
          <cell r="G71">
            <v>0.14000000000000001</v>
          </cell>
          <cell r="H71">
            <v>1.65</v>
          </cell>
          <cell r="I71">
            <v>4.03</v>
          </cell>
          <cell r="J71">
            <v>5.68</v>
          </cell>
          <cell r="K71">
            <v>5.12</v>
          </cell>
          <cell r="L71">
            <v>8.36</v>
          </cell>
          <cell r="M71">
            <v>13.48</v>
          </cell>
        </row>
        <row r="72">
          <cell r="A72">
            <v>56</v>
          </cell>
          <cell r="B72" t="str">
            <v>NURSE TANK ON PICK-UP</v>
          </cell>
          <cell r="C72">
            <v>2220.9022398647694</v>
          </cell>
          <cell r="D72">
            <v>0.89</v>
          </cell>
          <cell r="E72">
            <v>3.97</v>
          </cell>
          <cell r="F72">
            <v>4.8600000000000003</v>
          </cell>
          <cell r="G72">
            <v>0.17</v>
          </cell>
          <cell r="H72">
            <v>0.15</v>
          </cell>
          <cell r="I72">
            <v>0.67</v>
          </cell>
          <cell r="J72">
            <v>0.82000000000000006</v>
          </cell>
          <cell r="K72">
            <v>1.77</v>
          </cell>
          <cell r="L72">
            <v>1.99</v>
          </cell>
          <cell r="M72">
            <v>3.76</v>
          </cell>
        </row>
        <row r="73">
          <cell r="A73">
            <v>57</v>
          </cell>
          <cell r="B73" t="str">
            <v>PEANUT COMBINE 2-ROW</v>
          </cell>
          <cell r="C73">
            <v>31074.01438692987</v>
          </cell>
          <cell r="D73">
            <v>9.42</v>
          </cell>
          <cell r="E73">
            <v>35.090000000000003</v>
          </cell>
          <cell r="F73">
            <v>44.510000000000005</v>
          </cell>
          <cell r="G73">
            <v>1.1000000000000001</v>
          </cell>
          <cell r="H73">
            <v>10.36</v>
          </cell>
          <cell r="I73">
            <v>38.6</v>
          </cell>
          <cell r="J73">
            <v>48.96</v>
          </cell>
          <cell r="K73">
            <v>31.91</v>
          </cell>
          <cell r="L73">
            <v>61.29</v>
          </cell>
          <cell r="M73">
            <v>93.2</v>
          </cell>
        </row>
        <row r="74">
          <cell r="A74">
            <v>57.1</v>
          </cell>
          <cell r="B74" t="str">
            <v>PEANUT COMBINE 4-ROW</v>
          </cell>
          <cell r="C74">
            <v>66934.808312845358</v>
          </cell>
          <cell r="D74">
            <v>20.29</v>
          </cell>
          <cell r="E74">
            <v>75.58</v>
          </cell>
          <cell r="F74">
            <v>95.87</v>
          </cell>
          <cell r="G74">
            <v>0.55000000000000004</v>
          </cell>
          <cell r="H74">
            <v>11.16</v>
          </cell>
          <cell r="I74">
            <v>41.57</v>
          </cell>
          <cell r="J74">
            <v>52.730000000000004</v>
          </cell>
          <cell r="K74">
            <v>24.77</v>
          </cell>
          <cell r="L74">
            <v>58.59</v>
          </cell>
          <cell r="M74">
            <v>83.36</v>
          </cell>
        </row>
        <row r="75">
          <cell r="A75">
            <v>58</v>
          </cell>
          <cell r="B75" t="str">
            <v>PEANUT PLANTER</v>
          </cell>
          <cell r="C75">
            <v>12547.290522439383</v>
          </cell>
          <cell r="D75">
            <v>5.26</v>
          </cell>
          <cell r="E75">
            <v>17.02</v>
          </cell>
          <cell r="F75">
            <v>22.28</v>
          </cell>
          <cell r="G75">
            <v>0.21</v>
          </cell>
          <cell r="H75">
            <v>1.1000000000000001</v>
          </cell>
          <cell r="I75">
            <v>3.57</v>
          </cell>
          <cell r="J75">
            <v>4.67</v>
          </cell>
          <cell r="K75">
            <v>5.22</v>
          </cell>
          <cell r="L75">
            <v>7.91</v>
          </cell>
          <cell r="M75">
            <v>13.129999999999999</v>
          </cell>
        </row>
        <row r="76">
          <cell r="A76">
            <v>59</v>
          </cell>
          <cell r="B76" t="str">
            <v>PRECISION PLANTER 4-ROW</v>
          </cell>
          <cell r="C76">
            <v>11562.502556797732</v>
          </cell>
          <cell r="D76">
            <v>3.4</v>
          </cell>
          <cell r="E76">
            <v>11.76</v>
          </cell>
          <cell r="F76">
            <v>15.16</v>
          </cell>
          <cell r="G76">
            <v>0.2</v>
          </cell>
          <cell r="H76">
            <v>0.68</v>
          </cell>
          <cell r="I76">
            <v>2.35</v>
          </cell>
          <cell r="J76">
            <v>3.0300000000000002</v>
          </cell>
          <cell r="K76">
            <v>4.5999999999999996</v>
          </cell>
          <cell r="L76">
            <v>6.48</v>
          </cell>
          <cell r="M76">
            <v>11.08</v>
          </cell>
        </row>
        <row r="77">
          <cell r="A77">
            <v>60</v>
          </cell>
          <cell r="B77" t="str">
            <v>PLANTER 4-ROW</v>
          </cell>
          <cell r="C77">
            <v>30000</v>
          </cell>
          <cell r="D77">
            <v>5.13</v>
          </cell>
          <cell r="E77">
            <v>45.16</v>
          </cell>
          <cell r="F77">
            <v>50.29</v>
          </cell>
          <cell r="G77">
            <v>1.65</v>
          </cell>
          <cell r="H77">
            <v>8.4600000000000009</v>
          </cell>
          <cell r="I77">
            <v>74.510000000000005</v>
          </cell>
          <cell r="J77">
            <v>82.97</v>
          </cell>
          <cell r="K77">
            <v>24.14</v>
          </cell>
          <cell r="L77">
            <v>87.27</v>
          </cell>
          <cell r="M77">
            <v>111.41</v>
          </cell>
        </row>
        <row r="78">
          <cell r="A78">
            <v>61</v>
          </cell>
          <cell r="B78" t="str">
            <v>PLANTER 6-ROW</v>
          </cell>
          <cell r="C78">
            <v>60000</v>
          </cell>
          <cell r="D78">
            <v>10.27</v>
          </cell>
          <cell r="E78">
            <v>90.33</v>
          </cell>
          <cell r="F78">
            <v>100.6</v>
          </cell>
          <cell r="G78">
            <v>0.89</v>
          </cell>
          <cell r="H78">
            <v>9.14</v>
          </cell>
          <cell r="I78">
            <v>80.39</v>
          </cell>
          <cell r="J78">
            <v>89.53</v>
          </cell>
          <cell r="K78">
            <v>17.600000000000001</v>
          </cell>
          <cell r="L78">
            <v>87.27</v>
          </cell>
          <cell r="M78">
            <v>104.87</v>
          </cell>
        </row>
        <row r="79">
          <cell r="A79">
            <v>62</v>
          </cell>
          <cell r="B79" t="str">
            <v>PLANTER 8-ROW</v>
          </cell>
          <cell r="C79">
            <v>93750</v>
          </cell>
          <cell r="D79">
            <v>24.74</v>
          </cell>
          <cell r="E79">
            <v>105.85</v>
          </cell>
          <cell r="F79">
            <v>130.59</v>
          </cell>
          <cell r="G79">
            <v>0.14000000000000001</v>
          </cell>
          <cell r="H79">
            <v>3.46</v>
          </cell>
          <cell r="I79">
            <v>14.82</v>
          </cell>
          <cell r="J79">
            <v>18.28</v>
          </cell>
          <cell r="K79">
            <v>6.21</v>
          </cell>
          <cell r="L79">
            <v>17.71</v>
          </cell>
          <cell r="M79">
            <v>23.92</v>
          </cell>
        </row>
        <row r="80">
          <cell r="A80">
            <v>63</v>
          </cell>
          <cell r="B80" t="str">
            <v>PLANTER 12-ROW</v>
          </cell>
          <cell r="C80">
            <v>112500</v>
          </cell>
          <cell r="D80">
            <v>29.69</v>
          </cell>
          <cell r="E80">
            <v>127.02</v>
          </cell>
          <cell r="F80">
            <v>156.71</v>
          </cell>
          <cell r="G80">
            <v>0.1</v>
          </cell>
          <cell r="H80">
            <v>2.97</v>
          </cell>
          <cell r="I80">
            <v>12.7</v>
          </cell>
          <cell r="J80">
            <v>15.67</v>
          </cell>
          <cell r="K80">
            <v>5.44</v>
          </cell>
          <cell r="L80">
            <v>15.8</v>
          </cell>
          <cell r="M80">
            <v>21.240000000000002</v>
          </cell>
        </row>
        <row r="81">
          <cell r="A81">
            <v>64</v>
          </cell>
          <cell r="B81" t="str">
            <v>PLANTER 16-ROW</v>
          </cell>
          <cell r="C81">
            <v>131250</v>
          </cell>
          <cell r="D81">
            <v>34.64</v>
          </cell>
          <cell r="E81">
            <v>148.19999999999999</v>
          </cell>
          <cell r="F81">
            <v>182.83999999999997</v>
          </cell>
          <cell r="G81">
            <v>0.12</v>
          </cell>
          <cell r="H81">
            <v>4.16</v>
          </cell>
          <cell r="I81">
            <v>17.78</v>
          </cell>
          <cell r="J81">
            <v>21.94</v>
          </cell>
          <cell r="K81">
            <v>7.13</v>
          </cell>
          <cell r="L81">
            <v>21.5</v>
          </cell>
          <cell r="M81">
            <v>28.63</v>
          </cell>
        </row>
        <row r="82">
          <cell r="A82">
            <v>65</v>
          </cell>
          <cell r="B82" t="str">
            <v>PLANTER NO-TILL 8-ROW</v>
          </cell>
          <cell r="C82">
            <v>90000</v>
          </cell>
          <cell r="D82">
            <v>40.17</v>
          </cell>
          <cell r="E82">
            <v>101.62</v>
          </cell>
          <cell r="F82">
            <v>141.79000000000002</v>
          </cell>
          <cell r="G82">
            <v>0.12</v>
          </cell>
          <cell r="H82">
            <v>4.82</v>
          </cell>
          <cell r="I82">
            <v>12.19</v>
          </cell>
          <cell r="J82">
            <v>17.009999999999998</v>
          </cell>
          <cell r="K82">
            <v>7.79</v>
          </cell>
          <cell r="L82">
            <v>15.91</v>
          </cell>
          <cell r="M82">
            <v>23.7</v>
          </cell>
        </row>
        <row r="83">
          <cell r="A83">
            <v>66</v>
          </cell>
          <cell r="B83" t="str">
            <v>PLANTER NO-TILL 12-ROW</v>
          </cell>
          <cell r="C83">
            <v>150000</v>
          </cell>
          <cell r="D83">
            <v>66.959999999999994</v>
          </cell>
          <cell r="E83">
            <v>169.37</v>
          </cell>
          <cell r="F83">
            <v>236.32999999999998</v>
          </cell>
          <cell r="G83">
            <v>0.09</v>
          </cell>
          <cell r="H83">
            <v>6.03</v>
          </cell>
          <cell r="I83">
            <v>15.24</v>
          </cell>
          <cell r="J83">
            <v>21.27</v>
          </cell>
          <cell r="K83">
            <v>8.25</v>
          </cell>
          <cell r="L83">
            <v>18.03</v>
          </cell>
          <cell r="M83">
            <v>26.28</v>
          </cell>
        </row>
        <row r="84">
          <cell r="A84">
            <v>67</v>
          </cell>
          <cell r="B84" t="str">
            <v>PLANTER NO-TILL 16-ROW</v>
          </cell>
          <cell r="C84">
            <v>168750</v>
          </cell>
          <cell r="D84">
            <v>75.33</v>
          </cell>
          <cell r="E84">
            <v>190.54</v>
          </cell>
          <cell r="F84">
            <v>265.87</v>
          </cell>
          <cell r="G84">
            <v>0.11</v>
          </cell>
          <cell r="H84">
            <v>8.2899999999999991</v>
          </cell>
          <cell r="I84">
            <v>20.96</v>
          </cell>
          <cell r="J84">
            <v>29.25</v>
          </cell>
          <cell r="K84">
            <v>11.41</v>
          </cell>
          <cell r="L84">
            <v>24.65</v>
          </cell>
          <cell r="M84">
            <v>36.06</v>
          </cell>
        </row>
        <row r="85">
          <cell r="A85">
            <v>68</v>
          </cell>
          <cell r="B85" t="str">
            <v>PLANTER NO-TILL W/ HERBICIDE 4-ROW</v>
          </cell>
          <cell r="C85">
            <v>15533.283788020326</v>
          </cell>
          <cell r="D85">
            <v>7.74</v>
          </cell>
          <cell r="E85">
            <v>15.8</v>
          </cell>
          <cell r="F85">
            <v>23.54</v>
          </cell>
          <cell r="G85">
            <v>0.2</v>
          </cell>
          <cell r="H85">
            <v>1.55</v>
          </cell>
          <cell r="I85">
            <v>3.16</v>
          </cell>
          <cell r="J85">
            <v>4.71</v>
          </cell>
          <cell r="K85">
            <v>7.22</v>
          </cell>
          <cell r="L85">
            <v>9.86</v>
          </cell>
          <cell r="M85">
            <v>17.079999999999998</v>
          </cell>
        </row>
        <row r="86">
          <cell r="A86">
            <v>69</v>
          </cell>
          <cell r="B86" t="str">
            <v>PLANTER NO-TILL W/ SPRAYER 4-ROW</v>
          </cell>
          <cell r="C86">
            <v>15533.283788020326</v>
          </cell>
          <cell r="D86">
            <v>7.74</v>
          </cell>
          <cell r="E86">
            <v>15.8</v>
          </cell>
          <cell r="F86">
            <v>23.54</v>
          </cell>
          <cell r="G86">
            <v>0.2</v>
          </cell>
          <cell r="H86">
            <v>1.55</v>
          </cell>
          <cell r="I86">
            <v>3.16</v>
          </cell>
          <cell r="J86">
            <v>4.71</v>
          </cell>
          <cell r="K86">
            <v>7.22</v>
          </cell>
          <cell r="L86">
            <v>9.86</v>
          </cell>
          <cell r="M86">
            <v>17.079999999999998</v>
          </cell>
        </row>
        <row r="87">
          <cell r="A87">
            <v>70</v>
          </cell>
          <cell r="B87" t="str">
            <v>PLANTER W/ FERTILIZER 6-ROW</v>
          </cell>
          <cell r="C87">
            <v>17870.799740175113</v>
          </cell>
          <cell r="D87">
            <v>5.26</v>
          </cell>
          <cell r="E87">
            <v>18.18</v>
          </cell>
          <cell r="F87">
            <v>23.439999999999998</v>
          </cell>
          <cell r="G87">
            <v>0.17</v>
          </cell>
          <cell r="H87">
            <v>0.89</v>
          </cell>
          <cell r="I87">
            <v>3.09</v>
          </cell>
          <cell r="J87">
            <v>3.98</v>
          </cell>
          <cell r="K87">
            <v>5.0999999999999996</v>
          </cell>
          <cell r="L87">
            <v>8.35</v>
          </cell>
          <cell r="M87">
            <v>13.45</v>
          </cell>
        </row>
        <row r="88">
          <cell r="A88">
            <v>71</v>
          </cell>
          <cell r="B88" t="str">
            <v>PLANTER W/ HERBICIDE 6-ROW</v>
          </cell>
          <cell r="C88">
            <v>17870.799740175113</v>
          </cell>
          <cell r="D88">
            <v>5.26</v>
          </cell>
          <cell r="E88">
            <v>18.18</v>
          </cell>
          <cell r="F88">
            <v>23.439999999999998</v>
          </cell>
          <cell r="G88">
            <v>0.17</v>
          </cell>
          <cell r="H88">
            <v>0.89</v>
          </cell>
          <cell r="I88">
            <v>3.09</v>
          </cell>
          <cell r="J88">
            <v>3.98</v>
          </cell>
          <cell r="K88">
            <v>5.0999999999999996</v>
          </cell>
          <cell r="L88">
            <v>8.35</v>
          </cell>
          <cell r="M88">
            <v>13.45</v>
          </cell>
        </row>
        <row r="89">
          <cell r="A89">
            <v>72</v>
          </cell>
          <cell r="B89" t="str">
            <v>PLANTER W/ SPRAYER 4-ROW</v>
          </cell>
          <cell r="C89">
            <v>12407.986077999303</v>
          </cell>
          <cell r="D89">
            <v>3.65</v>
          </cell>
          <cell r="E89">
            <v>12.62</v>
          </cell>
          <cell r="F89">
            <v>16.27</v>
          </cell>
          <cell r="G89">
            <v>0.22</v>
          </cell>
          <cell r="H89">
            <v>0.8</v>
          </cell>
          <cell r="I89">
            <v>2.78</v>
          </cell>
          <cell r="J89">
            <v>3.58</v>
          </cell>
          <cell r="K89">
            <v>5.1100000000000003</v>
          </cell>
          <cell r="L89">
            <v>7.32</v>
          </cell>
          <cell r="M89">
            <v>12.43</v>
          </cell>
        </row>
        <row r="90">
          <cell r="A90">
            <v>73</v>
          </cell>
          <cell r="B90" t="str">
            <v>PLANTER W/ SPRAYER 6-ROW</v>
          </cell>
          <cell r="C90">
            <v>17870.799740175113</v>
          </cell>
          <cell r="D90">
            <v>5.26</v>
          </cell>
          <cell r="E90">
            <v>18.18</v>
          </cell>
          <cell r="F90">
            <v>23.439999999999998</v>
          </cell>
          <cell r="G90">
            <v>0.17</v>
          </cell>
          <cell r="H90">
            <v>0.89</v>
          </cell>
          <cell r="I90">
            <v>3.09</v>
          </cell>
          <cell r="J90">
            <v>3.98</v>
          </cell>
          <cell r="K90">
            <v>5.0999999999999996</v>
          </cell>
          <cell r="L90">
            <v>8.35</v>
          </cell>
          <cell r="M90">
            <v>13.45</v>
          </cell>
        </row>
        <row r="91">
          <cell r="A91">
            <v>74</v>
          </cell>
          <cell r="B91" t="str">
            <v>POTATO DIGGER (SWEET)</v>
          </cell>
          <cell r="C91">
            <v>12713.286731636623</v>
          </cell>
          <cell r="D91">
            <v>1.01</v>
          </cell>
          <cell r="E91">
            <v>16.3</v>
          </cell>
          <cell r="F91">
            <v>17.310000000000002</v>
          </cell>
          <cell r="G91">
            <v>0.79</v>
          </cell>
          <cell r="H91">
            <v>0.8</v>
          </cell>
          <cell r="I91">
            <v>12.88</v>
          </cell>
          <cell r="J91">
            <v>13.680000000000001</v>
          </cell>
          <cell r="K91">
            <v>12.41</v>
          </cell>
          <cell r="L91">
            <v>25.1</v>
          </cell>
          <cell r="M91">
            <v>37.510000000000005</v>
          </cell>
        </row>
        <row r="92">
          <cell r="A92">
            <v>75</v>
          </cell>
          <cell r="B92" t="str">
            <v>POTATO HARVESTER</v>
          </cell>
          <cell r="C92">
            <v>59012.544822356329</v>
          </cell>
          <cell r="D92">
            <v>14.75</v>
          </cell>
          <cell r="E92">
            <v>26.39</v>
          </cell>
          <cell r="F92">
            <v>41.14</v>
          </cell>
          <cell r="G92">
            <v>0.79</v>
          </cell>
          <cell r="H92">
            <v>11.65</v>
          </cell>
          <cell r="I92">
            <v>20.85</v>
          </cell>
          <cell r="J92">
            <v>32.5</v>
          </cell>
          <cell r="K92">
            <v>31.21</v>
          </cell>
          <cell r="L92">
            <v>45.29</v>
          </cell>
          <cell r="M92">
            <v>76.5</v>
          </cell>
        </row>
        <row r="93">
          <cell r="A93">
            <v>76</v>
          </cell>
          <cell r="B93" t="str">
            <v>POTATO PLANTER</v>
          </cell>
          <cell r="C93">
            <v>23647.617672951565</v>
          </cell>
          <cell r="D93">
            <v>15.08</v>
          </cell>
          <cell r="E93">
            <v>14.1</v>
          </cell>
          <cell r="F93">
            <v>29.18</v>
          </cell>
          <cell r="G93">
            <v>0.27</v>
          </cell>
          <cell r="H93">
            <v>4.07</v>
          </cell>
          <cell r="I93">
            <v>3.81</v>
          </cell>
          <cell r="J93">
            <v>7.8800000000000008</v>
          </cell>
          <cell r="K93">
            <v>9.36</v>
          </cell>
          <cell r="L93">
            <v>9.3800000000000008</v>
          </cell>
          <cell r="M93">
            <v>18.740000000000002</v>
          </cell>
        </row>
        <row r="94">
          <cell r="A94">
            <v>77</v>
          </cell>
          <cell r="B94" t="str">
            <v>POTATO PLANTER (SWEET)</v>
          </cell>
          <cell r="C94">
            <v>7754.8193214223011</v>
          </cell>
          <cell r="D94">
            <v>1.51</v>
          </cell>
          <cell r="E94">
            <v>13.26</v>
          </cell>
          <cell r="F94">
            <v>14.77</v>
          </cell>
          <cell r="G94">
            <v>0.39</v>
          </cell>
          <cell r="H94">
            <v>0.59</v>
          </cell>
          <cell r="I94">
            <v>5.17</v>
          </cell>
          <cell r="J94">
            <v>5.76</v>
          </cell>
          <cell r="K94">
            <v>6.32</v>
          </cell>
          <cell r="L94">
            <v>11.2</v>
          </cell>
          <cell r="M94">
            <v>17.52</v>
          </cell>
        </row>
        <row r="95">
          <cell r="A95">
            <v>78</v>
          </cell>
          <cell r="B95" t="str">
            <v>PRIME AID BULK BARN</v>
          </cell>
          <cell r="C95">
            <v>20228.928719376883</v>
          </cell>
          <cell r="D95">
            <v>12.61</v>
          </cell>
          <cell r="E95">
            <v>17.12</v>
          </cell>
          <cell r="F95">
            <v>29.73</v>
          </cell>
          <cell r="G95">
            <v>0.69</v>
          </cell>
          <cell r="H95">
            <v>8.6999999999999993</v>
          </cell>
          <cell r="I95">
            <v>11.81</v>
          </cell>
          <cell r="J95">
            <v>20.509999999999998</v>
          </cell>
          <cell r="K95">
            <v>15.26</v>
          </cell>
          <cell r="L95">
            <v>17.149999999999999</v>
          </cell>
          <cell r="M95">
            <v>32.409999999999997</v>
          </cell>
        </row>
        <row r="96">
          <cell r="A96">
            <v>79</v>
          </cell>
          <cell r="B96" t="str">
            <v>PTO AIR BLAST SPRAYER (500)</v>
          </cell>
          <cell r="C96">
            <v>21420.055639853126</v>
          </cell>
          <cell r="D96">
            <v>18.21</v>
          </cell>
          <cell r="E96">
            <v>24.19</v>
          </cell>
          <cell r="F96">
            <v>42.400000000000006</v>
          </cell>
          <cell r="G96">
            <v>0.2</v>
          </cell>
          <cell r="H96">
            <v>3.64</v>
          </cell>
          <cell r="I96">
            <v>4.84</v>
          </cell>
          <cell r="J96">
            <v>8.48</v>
          </cell>
          <cell r="K96">
            <v>7.56</v>
          </cell>
          <cell r="L96">
            <v>8.9600000000000009</v>
          </cell>
          <cell r="M96">
            <v>16.52</v>
          </cell>
        </row>
        <row r="97">
          <cell r="A97">
            <v>80</v>
          </cell>
          <cell r="B97" t="str">
            <v>PTO BALER</v>
          </cell>
          <cell r="C97">
            <v>15537.158154133092</v>
          </cell>
          <cell r="D97">
            <v>5.0199999999999996</v>
          </cell>
          <cell r="E97">
            <v>20.170000000000002</v>
          </cell>
          <cell r="F97">
            <v>25.19</v>
          </cell>
          <cell r="G97">
            <v>0.38</v>
          </cell>
          <cell r="H97">
            <v>1.91</v>
          </cell>
          <cell r="I97">
            <v>7.66</v>
          </cell>
          <cell r="J97">
            <v>9.57</v>
          </cell>
          <cell r="K97">
            <v>9.35</v>
          </cell>
          <cell r="L97">
            <v>15.5</v>
          </cell>
          <cell r="M97">
            <v>24.85</v>
          </cell>
        </row>
        <row r="98">
          <cell r="A98">
            <v>80.099999999999994</v>
          </cell>
          <cell r="B98" t="str">
            <v>ROUND BALER</v>
          </cell>
          <cell r="C98">
            <v>12941.122484785688</v>
          </cell>
          <cell r="D98">
            <v>4.47</v>
          </cell>
          <cell r="E98">
            <v>13.44</v>
          </cell>
          <cell r="F98">
            <v>17.91</v>
          </cell>
          <cell r="G98">
            <v>0.38</v>
          </cell>
          <cell r="H98">
            <v>1.7</v>
          </cell>
          <cell r="I98">
            <v>5.1100000000000003</v>
          </cell>
          <cell r="J98">
            <v>6.8100000000000005</v>
          </cell>
          <cell r="K98">
            <v>9.14</v>
          </cell>
          <cell r="L98">
            <v>12.95</v>
          </cell>
          <cell r="M98">
            <v>22.09</v>
          </cell>
        </row>
        <row r="99">
          <cell r="A99">
            <v>80.2</v>
          </cell>
          <cell r="B99" t="str">
            <v>SMALL BALER</v>
          </cell>
          <cell r="C99">
            <v>8579.8863005624989</v>
          </cell>
          <cell r="D99">
            <v>2.77</v>
          </cell>
          <cell r="E99">
            <v>11.14</v>
          </cell>
          <cell r="F99">
            <v>13.91</v>
          </cell>
          <cell r="G99">
            <v>0.38</v>
          </cell>
          <cell r="H99">
            <v>1.05</v>
          </cell>
          <cell r="I99">
            <v>4.2300000000000004</v>
          </cell>
          <cell r="J99">
            <v>5.28</v>
          </cell>
          <cell r="K99">
            <v>8.5</v>
          </cell>
          <cell r="L99">
            <v>12.07</v>
          </cell>
          <cell r="M99">
            <v>20.57</v>
          </cell>
        </row>
        <row r="100">
          <cell r="A100">
            <v>80.3</v>
          </cell>
          <cell r="B100" t="str">
            <v>LARGE BALER</v>
          </cell>
          <cell r="C100">
            <v>11258</v>
          </cell>
          <cell r="D100">
            <v>3.63</v>
          </cell>
          <cell r="E100">
            <v>14.62</v>
          </cell>
          <cell r="F100">
            <v>18.25</v>
          </cell>
          <cell r="G100">
            <v>0.26</v>
          </cell>
          <cell r="H100">
            <v>0.94</v>
          </cell>
          <cell r="I100">
            <v>3.8</v>
          </cell>
          <cell r="J100">
            <v>4.74</v>
          </cell>
          <cell r="K100">
            <v>7.38</v>
          </cell>
          <cell r="L100">
            <v>11.85</v>
          </cell>
          <cell r="M100">
            <v>19.23</v>
          </cell>
        </row>
        <row r="101">
          <cell r="A101">
            <v>81</v>
          </cell>
          <cell r="B101" t="str">
            <v>PULL TYPE SPRAYER</v>
          </cell>
          <cell r="C101">
            <v>5205.2832396494969</v>
          </cell>
          <cell r="D101">
            <v>2.08</v>
          </cell>
          <cell r="E101">
            <v>9.31</v>
          </cell>
          <cell r="F101">
            <v>11.39</v>
          </cell>
          <cell r="G101">
            <v>0.18</v>
          </cell>
          <cell r="H101">
            <v>0.37</v>
          </cell>
          <cell r="I101">
            <v>1.68</v>
          </cell>
          <cell r="J101">
            <v>2.0499999999999998</v>
          </cell>
          <cell r="K101">
            <v>2.08</v>
          </cell>
          <cell r="L101">
            <v>3.07</v>
          </cell>
          <cell r="M101">
            <v>5.15</v>
          </cell>
        </row>
        <row r="102">
          <cell r="A102">
            <v>82</v>
          </cell>
          <cell r="B102" t="str">
            <v>RAKE</v>
          </cell>
          <cell r="C102">
            <v>3052.0348242109285</v>
          </cell>
          <cell r="D102">
            <v>0.91</v>
          </cell>
          <cell r="E102">
            <v>4.59</v>
          </cell>
          <cell r="F102">
            <v>5.5</v>
          </cell>
          <cell r="G102">
            <v>0.25</v>
          </cell>
          <cell r="H102">
            <v>0.23</v>
          </cell>
          <cell r="I102">
            <v>1.1499999999999999</v>
          </cell>
          <cell r="J102">
            <v>1.38</v>
          </cell>
          <cell r="K102">
            <v>2.6</v>
          </cell>
          <cell r="L102">
            <v>3.08</v>
          </cell>
          <cell r="M102">
            <v>5.68</v>
          </cell>
        </row>
        <row r="103">
          <cell r="A103">
            <v>83</v>
          </cell>
          <cell r="B103" t="str">
            <v>ROLLING CULTIVATOR 6-ROW</v>
          </cell>
          <cell r="C103">
            <v>5563.3776986182975</v>
          </cell>
          <cell r="D103">
            <v>1.77</v>
          </cell>
          <cell r="E103">
            <v>3.98</v>
          </cell>
          <cell r="F103">
            <v>5.75</v>
          </cell>
          <cell r="G103">
            <v>0.17</v>
          </cell>
          <cell r="H103">
            <v>0.3</v>
          </cell>
          <cell r="I103">
            <v>0.68</v>
          </cell>
          <cell r="J103">
            <v>0.98</v>
          </cell>
          <cell r="K103">
            <v>2.8</v>
          </cell>
          <cell r="L103">
            <v>3.31</v>
          </cell>
          <cell r="M103">
            <v>6.1099999999999994</v>
          </cell>
        </row>
        <row r="104">
          <cell r="A104">
            <v>84</v>
          </cell>
          <cell r="B104" t="str">
            <v>ROTARY MOWER 7'</v>
          </cell>
          <cell r="C104">
            <v>3408.2405455408798</v>
          </cell>
          <cell r="D104">
            <v>1.03</v>
          </cell>
          <cell r="E104">
            <v>3.85</v>
          </cell>
          <cell r="F104">
            <v>4.88</v>
          </cell>
          <cell r="G104">
            <v>0.28999999999999998</v>
          </cell>
          <cell r="H104">
            <v>0.3</v>
          </cell>
          <cell r="I104">
            <v>1.1200000000000001</v>
          </cell>
          <cell r="J104">
            <v>1.4200000000000002</v>
          </cell>
          <cell r="K104">
            <v>3.05</v>
          </cell>
          <cell r="L104">
            <v>3.36</v>
          </cell>
          <cell r="M104">
            <v>6.41</v>
          </cell>
        </row>
        <row r="105">
          <cell r="A105">
            <v>84.1</v>
          </cell>
          <cell r="B105" t="str">
            <v>ROTARY MOWER 14'</v>
          </cell>
          <cell r="C105">
            <v>5935</v>
          </cell>
          <cell r="D105">
            <v>1.8</v>
          </cell>
          <cell r="E105">
            <v>6.7</v>
          </cell>
          <cell r="F105">
            <v>8.5</v>
          </cell>
          <cell r="G105">
            <v>0.15</v>
          </cell>
          <cell r="H105">
            <v>0.27</v>
          </cell>
          <cell r="I105">
            <v>1.01</v>
          </cell>
          <cell r="J105">
            <v>1.28</v>
          </cell>
          <cell r="K105">
            <v>1.7</v>
          </cell>
          <cell r="L105">
            <v>2.16</v>
          </cell>
          <cell r="M105">
            <v>3.8600000000000003</v>
          </cell>
        </row>
        <row r="106">
          <cell r="A106">
            <v>85</v>
          </cell>
          <cell r="B106" t="str">
            <v>ROTOVATOR</v>
          </cell>
          <cell r="C106">
            <v>1903.8991735884122</v>
          </cell>
          <cell r="D106">
            <v>1.47</v>
          </cell>
          <cell r="E106">
            <v>4.3</v>
          </cell>
          <cell r="F106">
            <v>5.77</v>
          </cell>
          <cell r="G106">
            <v>1.41</v>
          </cell>
          <cell r="H106">
            <v>2.0699999999999998</v>
          </cell>
          <cell r="I106">
            <v>6.06</v>
          </cell>
          <cell r="J106">
            <v>8.129999999999999</v>
          </cell>
          <cell r="K106">
            <v>15.47</v>
          </cell>
          <cell r="L106">
            <v>16.96</v>
          </cell>
          <cell r="M106">
            <v>32.43</v>
          </cell>
        </row>
        <row r="107">
          <cell r="A107">
            <v>86</v>
          </cell>
          <cell r="B107" t="str">
            <v>SICKLE MOWER</v>
          </cell>
          <cell r="C107">
            <v>2569.9568074483668</v>
          </cell>
          <cell r="D107">
            <v>3.76</v>
          </cell>
          <cell r="E107">
            <v>5.8</v>
          </cell>
          <cell r="F107">
            <v>9.5599999999999987</v>
          </cell>
          <cell r="G107">
            <v>0.26</v>
          </cell>
          <cell r="H107">
            <v>0.98</v>
          </cell>
          <cell r="I107">
            <v>1.51</v>
          </cell>
          <cell r="J107">
            <v>2.4900000000000002</v>
          </cell>
          <cell r="K107">
            <v>3.45</v>
          </cell>
          <cell r="L107">
            <v>3.52</v>
          </cell>
          <cell r="M107">
            <v>6.9700000000000006</v>
          </cell>
        </row>
        <row r="108">
          <cell r="A108">
            <v>87</v>
          </cell>
          <cell r="B108" t="str">
            <v>SIDEDRESSER 2-ROW</v>
          </cell>
          <cell r="C108">
            <v>1903.8991735884122</v>
          </cell>
          <cell r="D108">
            <v>0.41</v>
          </cell>
          <cell r="E108">
            <v>2.15</v>
          </cell>
          <cell r="F108">
            <v>2.56</v>
          </cell>
          <cell r="G108">
            <v>0.56000000000000005</v>
          </cell>
          <cell r="H108">
            <v>0.23</v>
          </cell>
          <cell r="I108">
            <v>1.2</v>
          </cell>
          <cell r="J108">
            <v>1.43</v>
          </cell>
          <cell r="K108">
            <v>8.4600000000000009</v>
          </cell>
          <cell r="L108">
            <v>9.8699999999999992</v>
          </cell>
          <cell r="M108">
            <v>18.329999999999998</v>
          </cell>
        </row>
        <row r="109">
          <cell r="A109">
            <v>88</v>
          </cell>
          <cell r="B109" t="str">
            <v>SILAGE BLOWER</v>
          </cell>
          <cell r="C109">
            <v>3569.8109504782724</v>
          </cell>
          <cell r="D109">
            <v>1.78</v>
          </cell>
          <cell r="E109">
            <v>4.07</v>
          </cell>
          <cell r="F109">
            <v>5.8500000000000005</v>
          </cell>
          <cell r="G109">
            <v>0.47</v>
          </cell>
          <cell r="H109">
            <v>0.84</v>
          </cell>
          <cell r="I109">
            <v>1.91</v>
          </cell>
          <cell r="J109">
            <v>2.75</v>
          </cell>
          <cell r="K109">
            <v>5.3</v>
          </cell>
          <cell r="L109">
            <v>5.55</v>
          </cell>
          <cell r="M109">
            <v>10.85</v>
          </cell>
        </row>
        <row r="110">
          <cell r="A110">
            <v>89</v>
          </cell>
          <cell r="B110" t="str">
            <v>SILAGE CHOPPER</v>
          </cell>
          <cell r="C110">
            <v>23970.685563969855</v>
          </cell>
          <cell r="D110">
            <v>16.98</v>
          </cell>
          <cell r="E110">
            <v>27.3</v>
          </cell>
          <cell r="F110">
            <v>44.28</v>
          </cell>
          <cell r="G110">
            <v>0.43</v>
          </cell>
          <cell r="H110">
            <v>7.3</v>
          </cell>
          <cell r="I110">
            <v>11.74</v>
          </cell>
          <cell r="J110">
            <v>19.04</v>
          </cell>
          <cell r="K110">
            <v>17.940000000000001</v>
          </cell>
          <cell r="L110">
            <v>25.04</v>
          </cell>
          <cell r="M110">
            <v>42.980000000000004</v>
          </cell>
        </row>
        <row r="111">
          <cell r="A111">
            <v>90</v>
          </cell>
          <cell r="B111" t="str">
            <v>SILAGE CHOPPER &amp; WAGON</v>
          </cell>
          <cell r="C111">
            <v>32723.267046050831</v>
          </cell>
          <cell r="D111">
            <v>21.26</v>
          </cell>
          <cell r="E111">
            <v>49.69</v>
          </cell>
          <cell r="F111">
            <v>70.95</v>
          </cell>
          <cell r="G111">
            <v>0.56999999999999995</v>
          </cell>
          <cell r="H111">
            <v>12.12</v>
          </cell>
          <cell r="I111">
            <v>28.32</v>
          </cell>
          <cell r="J111">
            <v>40.44</v>
          </cell>
          <cell r="K111">
            <v>26.23</v>
          </cell>
          <cell r="L111">
            <v>45.96</v>
          </cell>
          <cell r="M111">
            <v>72.19</v>
          </cell>
        </row>
        <row r="112">
          <cell r="A112">
            <v>91</v>
          </cell>
          <cell r="B112" t="str">
            <v>SILAGE WAGON</v>
          </cell>
          <cell r="C112">
            <v>8775.7852532590859</v>
          </cell>
          <cell r="D112">
            <v>3.03</v>
          </cell>
          <cell r="E112">
            <v>9.99</v>
          </cell>
          <cell r="F112">
            <v>13.02</v>
          </cell>
          <cell r="G112">
            <v>0.56999999999999995</v>
          </cell>
          <cell r="H112">
            <v>1.73</v>
          </cell>
          <cell r="I112">
            <v>5.69</v>
          </cell>
          <cell r="J112">
            <v>7.42</v>
          </cell>
          <cell r="K112">
            <v>12.89</v>
          </cell>
          <cell r="L112">
            <v>17.45</v>
          </cell>
          <cell r="M112">
            <v>30.34</v>
          </cell>
        </row>
        <row r="113">
          <cell r="A113">
            <v>92</v>
          </cell>
          <cell r="B113" t="str">
            <v>SPIKE HARROW</v>
          </cell>
          <cell r="C113">
            <v>1070.9432851434817</v>
          </cell>
          <cell r="D113">
            <v>0.11</v>
          </cell>
          <cell r="E113">
            <v>1.28</v>
          </cell>
          <cell r="F113">
            <v>1.3900000000000001</v>
          </cell>
          <cell r="G113">
            <v>0.24</v>
          </cell>
          <cell r="H113">
            <v>0.03</v>
          </cell>
          <cell r="I113">
            <v>0.31</v>
          </cell>
          <cell r="J113">
            <v>0.33999999999999997</v>
          </cell>
          <cell r="K113">
            <v>2.31</v>
          </cell>
          <cell r="L113">
            <v>2.16</v>
          </cell>
          <cell r="M113">
            <v>4.4700000000000006</v>
          </cell>
        </row>
        <row r="114">
          <cell r="A114">
            <v>93</v>
          </cell>
          <cell r="B114" t="str">
            <v>ORCHARD SPRAYER</v>
          </cell>
          <cell r="C114">
            <v>17849.054752391363</v>
          </cell>
          <cell r="D114">
            <v>10.45</v>
          </cell>
          <cell r="E114">
            <v>25.19</v>
          </cell>
          <cell r="F114">
            <v>35.64</v>
          </cell>
          <cell r="G114">
            <v>0.18</v>
          </cell>
          <cell r="H114">
            <v>1.88</v>
          </cell>
          <cell r="I114">
            <v>4.53</v>
          </cell>
          <cell r="J114">
            <v>6.41</v>
          </cell>
          <cell r="K114">
            <v>3.59</v>
          </cell>
          <cell r="L114">
            <v>5.93</v>
          </cell>
          <cell r="M114">
            <v>9.52</v>
          </cell>
        </row>
        <row r="115">
          <cell r="A115">
            <v>94</v>
          </cell>
          <cell r="B115" t="str">
            <v>SPRING TOOTH</v>
          </cell>
          <cell r="C115">
            <v>2601.7972144069145</v>
          </cell>
          <cell r="D115">
            <v>0.01</v>
          </cell>
          <cell r="E115">
            <v>3.1</v>
          </cell>
          <cell r="F115">
            <v>3.11</v>
          </cell>
          <cell r="G115">
            <v>0.11</v>
          </cell>
          <cell r="H115">
            <v>0</v>
          </cell>
          <cell r="I115">
            <v>0.34</v>
          </cell>
          <cell r="J115">
            <v>0.34</v>
          </cell>
          <cell r="K115">
            <v>1.05</v>
          </cell>
          <cell r="L115">
            <v>1.19</v>
          </cell>
          <cell r="M115">
            <v>2.2400000000000002</v>
          </cell>
        </row>
        <row r="116">
          <cell r="A116">
            <v>95</v>
          </cell>
          <cell r="B116" t="str">
            <v>SUBSOILER BEDDER 2-ROW</v>
          </cell>
          <cell r="C116">
            <v>4360.1786565358243</v>
          </cell>
          <cell r="D116">
            <v>0.97</v>
          </cell>
          <cell r="E116">
            <v>4.43</v>
          </cell>
          <cell r="F116">
            <v>5.3999999999999995</v>
          </cell>
          <cell r="G116">
            <v>0.45</v>
          </cell>
          <cell r="H116">
            <v>0.44</v>
          </cell>
          <cell r="I116">
            <v>1.99</v>
          </cell>
          <cell r="J116">
            <v>2.4300000000000002</v>
          </cell>
          <cell r="K116">
            <v>7.05</v>
          </cell>
          <cell r="L116">
            <v>8.9600000000000009</v>
          </cell>
          <cell r="M116">
            <v>16.010000000000002</v>
          </cell>
        </row>
        <row r="117">
          <cell r="A117">
            <v>96</v>
          </cell>
          <cell r="B117" t="str">
            <v>SUBSOILER-BEDDER 4-ROW</v>
          </cell>
          <cell r="C117">
            <v>7656.1697196399327</v>
          </cell>
          <cell r="D117">
            <v>5.55</v>
          </cell>
          <cell r="E117">
            <v>5.19</v>
          </cell>
          <cell r="F117">
            <v>10.74</v>
          </cell>
          <cell r="G117">
            <v>0.19</v>
          </cell>
          <cell r="H117">
            <v>1.05</v>
          </cell>
          <cell r="I117">
            <v>0.99</v>
          </cell>
          <cell r="J117">
            <v>2.04</v>
          </cell>
          <cell r="K117">
            <v>4.78</v>
          </cell>
          <cell r="L117">
            <v>4.91</v>
          </cell>
          <cell r="M117">
            <v>9.6900000000000013</v>
          </cell>
        </row>
        <row r="118">
          <cell r="A118">
            <v>96.1</v>
          </cell>
          <cell r="B118" t="str">
            <v>SUBSOILER-BEDDER 6-ROW</v>
          </cell>
          <cell r="C118">
            <v>9534.7730836328701</v>
          </cell>
          <cell r="D118">
            <v>6.91</v>
          </cell>
          <cell r="E118">
            <v>6.47</v>
          </cell>
          <cell r="F118">
            <v>13.379999999999999</v>
          </cell>
          <cell r="G118">
            <v>0.17</v>
          </cell>
          <cell r="H118">
            <v>1.17</v>
          </cell>
          <cell r="I118">
            <v>1.1000000000000001</v>
          </cell>
          <cell r="J118">
            <v>2.27</v>
          </cell>
          <cell r="K118">
            <v>5.38</v>
          </cell>
          <cell r="L118">
            <v>6.36</v>
          </cell>
          <cell r="M118">
            <v>11.74</v>
          </cell>
        </row>
        <row r="119">
          <cell r="A119">
            <v>97</v>
          </cell>
          <cell r="B119" t="str">
            <v>SUBSOILER-PLANTER W/SPRAYER 4-ROW</v>
          </cell>
          <cell r="C119">
            <v>24383.152043013542</v>
          </cell>
          <cell r="D119">
            <v>12.14</v>
          </cell>
          <cell r="E119">
            <v>24.8</v>
          </cell>
          <cell r="F119">
            <v>36.94</v>
          </cell>
          <cell r="G119">
            <v>0.2</v>
          </cell>
          <cell r="H119">
            <v>2.4300000000000002</v>
          </cell>
          <cell r="I119">
            <v>4.96</v>
          </cell>
          <cell r="J119">
            <v>7.3900000000000006</v>
          </cell>
          <cell r="K119">
            <v>8.1</v>
          </cell>
          <cell r="L119">
            <v>11.66</v>
          </cell>
          <cell r="M119">
            <v>19.759999999999998</v>
          </cell>
        </row>
        <row r="120">
          <cell r="A120">
            <v>97.1</v>
          </cell>
          <cell r="B120" t="str">
            <v>SUBSOILER-PLANTER W/SPRAYER 6-ROW</v>
          </cell>
          <cell r="C120">
            <v>28887.869532327932</v>
          </cell>
          <cell r="D120">
            <v>14.39</v>
          </cell>
          <cell r="E120">
            <v>29.38</v>
          </cell>
          <cell r="F120">
            <v>43.769999999999996</v>
          </cell>
          <cell r="G120">
            <v>0.18</v>
          </cell>
          <cell r="H120">
            <v>2.59</v>
          </cell>
          <cell r="I120">
            <v>5.29</v>
          </cell>
          <cell r="J120">
            <v>7.88</v>
          </cell>
          <cell r="K120">
            <v>8.39</v>
          </cell>
          <cell r="L120">
            <v>12.02</v>
          </cell>
          <cell r="M120">
            <v>20.41</v>
          </cell>
        </row>
        <row r="121">
          <cell r="A121">
            <v>97.2</v>
          </cell>
          <cell r="B121" t="str">
            <v>SUBSOILER-PLANTER 6-ROW</v>
          </cell>
          <cell r="C121">
            <v>26531.180151220291</v>
          </cell>
          <cell r="D121">
            <v>13.21</v>
          </cell>
          <cell r="E121">
            <v>26.99</v>
          </cell>
          <cell r="F121">
            <v>40.200000000000003</v>
          </cell>
          <cell r="G121">
            <v>0.18</v>
          </cell>
          <cell r="H121">
            <v>2.38</v>
          </cell>
          <cell r="I121">
            <v>4.8600000000000003</v>
          </cell>
          <cell r="J121">
            <v>7.24</v>
          </cell>
          <cell r="K121">
            <v>8.18</v>
          </cell>
          <cell r="L121">
            <v>11.59</v>
          </cell>
          <cell r="M121">
            <v>19.77</v>
          </cell>
        </row>
        <row r="122">
          <cell r="A122">
            <v>98</v>
          </cell>
          <cell r="B122" t="str">
            <v>SUPER BEDDER</v>
          </cell>
          <cell r="C122">
            <v>3612.6486818840121</v>
          </cell>
          <cell r="D122">
            <v>2.74</v>
          </cell>
          <cell r="E122">
            <v>8.07</v>
          </cell>
          <cell r="F122">
            <v>10.81</v>
          </cell>
          <cell r="G122">
            <v>1.1000000000000001</v>
          </cell>
          <cell r="H122">
            <v>3.01</v>
          </cell>
          <cell r="I122">
            <v>8.8800000000000008</v>
          </cell>
          <cell r="J122">
            <v>11.89</v>
          </cell>
          <cell r="K122">
            <v>19.18</v>
          </cell>
          <cell r="L122">
            <v>25.89</v>
          </cell>
          <cell r="M122">
            <v>45.07</v>
          </cell>
        </row>
        <row r="123">
          <cell r="A123">
            <v>99</v>
          </cell>
          <cell r="B123" t="str">
            <v>TOBACCO CULTIVATOR 1-ROW</v>
          </cell>
          <cell r="C123">
            <v>1393.7616551664728</v>
          </cell>
          <cell r="D123">
            <v>0.55000000000000004</v>
          </cell>
          <cell r="E123">
            <v>1.05</v>
          </cell>
          <cell r="F123">
            <v>1.6</v>
          </cell>
          <cell r="G123">
            <v>0.71</v>
          </cell>
          <cell r="H123">
            <v>0.39</v>
          </cell>
          <cell r="I123">
            <v>0.75</v>
          </cell>
          <cell r="J123">
            <v>1.1400000000000001</v>
          </cell>
          <cell r="K123">
            <v>7.14</v>
          </cell>
          <cell r="L123">
            <v>6.23</v>
          </cell>
          <cell r="M123">
            <v>13.370000000000001</v>
          </cell>
        </row>
        <row r="124">
          <cell r="A124">
            <v>99.1</v>
          </cell>
          <cell r="B124" t="str">
            <v>TOBACCO BEDDER 4-ROW</v>
          </cell>
          <cell r="C124">
            <v>6620</v>
          </cell>
          <cell r="D124">
            <v>2.63</v>
          </cell>
          <cell r="E124">
            <v>4.9800000000000004</v>
          </cell>
          <cell r="F124">
            <v>7.61</v>
          </cell>
          <cell r="G124">
            <v>0.16</v>
          </cell>
          <cell r="H124">
            <v>0.42</v>
          </cell>
          <cell r="I124">
            <v>0.8</v>
          </cell>
          <cell r="J124">
            <v>1.22</v>
          </cell>
          <cell r="K124">
            <v>1.94</v>
          </cell>
          <cell r="L124">
            <v>2.0299999999999998</v>
          </cell>
          <cell r="M124">
            <v>3.9699999999999998</v>
          </cell>
        </row>
        <row r="125">
          <cell r="A125">
            <v>99.2</v>
          </cell>
          <cell r="B125" t="str">
            <v>TOBACCO BED SHAPER 4-ROW</v>
          </cell>
          <cell r="C125">
            <v>5058</v>
          </cell>
          <cell r="D125">
            <v>2.0099999999999998</v>
          </cell>
          <cell r="E125">
            <v>3.81</v>
          </cell>
          <cell r="F125">
            <v>5.82</v>
          </cell>
          <cell r="G125">
            <v>0.16</v>
          </cell>
          <cell r="H125">
            <v>0.32</v>
          </cell>
          <cell r="I125">
            <v>0.61</v>
          </cell>
          <cell r="J125">
            <v>0.92999999999999994</v>
          </cell>
          <cell r="K125">
            <v>1.84</v>
          </cell>
          <cell r="L125">
            <v>1.85</v>
          </cell>
          <cell r="M125">
            <v>3.6900000000000004</v>
          </cell>
        </row>
        <row r="126">
          <cell r="A126">
            <v>100</v>
          </cell>
          <cell r="B126" t="str">
            <v>TOBACCO HARVESTER LOW PROFILE</v>
          </cell>
          <cell r="C126">
            <v>14874.21229365947</v>
          </cell>
          <cell r="D126">
            <v>2.15</v>
          </cell>
          <cell r="E126">
            <v>17.899999999999999</v>
          </cell>
          <cell r="F126">
            <v>20.049999999999997</v>
          </cell>
          <cell r="G126">
            <v>2.95</v>
          </cell>
          <cell r="H126">
            <v>6.34</v>
          </cell>
          <cell r="I126">
            <v>52.81</v>
          </cell>
          <cell r="J126">
            <v>59.150000000000006</v>
          </cell>
          <cell r="K126">
            <v>34.369999999999997</v>
          </cell>
          <cell r="L126">
            <v>75.61</v>
          </cell>
          <cell r="M126">
            <v>109.97999999999999</v>
          </cell>
        </row>
        <row r="127">
          <cell r="A127">
            <v>101</v>
          </cell>
          <cell r="B127" t="str">
            <v>TOBACCO TOPPER 2-ROW</v>
          </cell>
          <cell r="C127">
            <v>3510.3141013036347</v>
          </cell>
          <cell r="D127">
            <v>4.8</v>
          </cell>
          <cell r="E127">
            <v>8.83</v>
          </cell>
          <cell r="F127">
            <v>13.629999999999999</v>
          </cell>
          <cell r="G127">
            <v>0.86</v>
          </cell>
          <cell r="H127">
            <v>4.13</v>
          </cell>
          <cell r="I127">
            <v>7.59</v>
          </cell>
          <cell r="J127">
            <v>11.719999999999999</v>
          </cell>
          <cell r="K127">
            <v>12.3</v>
          </cell>
          <cell r="L127">
            <v>14.24</v>
          </cell>
          <cell r="M127">
            <v>26.54</v>
          </cell>
        </row>
        <row r="128">
          <cell r="A128">
            <v>101.1</v>
          </cell>
          <cell r="B128" t="str">
            <v>TOBACCO TOPPER 4-ROW</v>
          </cell>
          <cell r="C128">
            <v>5712.55</v>
          </cell>
          <cell r="D128">
            <v>7.81</v>
          </cell>
          <cell r="E128">
            <v>14.37</v>
          </cell>
          <cell r="F128">
            <v>22.18</v>
          </cell>
          <cell r="G128">
            <v>0.49</v>
          </cell>
          <cell r="H128">
            <v>3.83</v>
          </cell>
          <cell r="I128">
            <v>7.04</v>
          </cell>
          <cell r="J128">
            <v>10.870000000000001</v>
          </cell>
          <cell r="K128">
            <v>11.03</v>
          </cell>
          <cell r="L128">
            <v>14.62</v>
          </cell>
          <cell r="M128">
            <v>25.65</v>
          </cell>
        </row>
        <row r="129">
          <cell r="A129">
            <v>102</v>
          </cell>
          <cell r="B129" t="str">
            <v>TOBACCO TRAILER</v>
          </cell>
          <cell r="C129">
            <v>1189.9369834927575</v>
          </cell>
          <cell r="D129">
            <v>0.63</v>
          </cell>
          <cell r="E129">
            <v>0.8</v>
          </cell>
          <cell r="F129">
            <v>1.4300000000000002</v>
          </cell>
          <cell r="G129">
            <v>2.58</v>
          </cell>
          <cell r="H129">
            <v>1.63</v>
          </cell>
          <cell r="I129">
            <v>2.06</v>
          </cell>
          <cell r="J129">
            <v>3.69</v>
          </cell>
          <cell r="K129">
            <v>21.18</v>
          </cell>
          <cell r="L129">
            <v>27.68</v>
          </cell>
          <cell r="M129">
            <v>48.86</v>
          </cell>
        </row>
        <row r="130">
          <cell r="A130">
            <v>103</v>
          </cell>
          <cell r="B130" t="str">
            <v>TOBACCO TRANSPLANTER 1-ROW</v>
          </cell>
          <cell r="C130">
            <v>3450.8172521289966</v>
          </cell>
          <cell r="D130">
            <v>2.58</v>
          </cell>
          <cell r="E130">
            <v>2.69</v>
          </cell>
          <cell r="F130">
            <v>5.27</v>
          </cell>
          <cell r="G130">
            <v>3.08</v>
          </cell>
          <cell r="H130">
            <v>7.95</v>
          </cell>
          <cell r="I130">
            <v>8.2899999999999991</v>
          </cell>
          <cell r="J130">
            <v>16.239999999999998</v>
          </cell>
          <cell r="K130">
            <v>53.22</v>
          </cell>
          <cell r="L130">
            <v>55.93</v>
          </cell>
          <cell r="M130">
            <v>109.15</v>
          </cell>
        </row>
        <row r="131">
          <cell r="A131">
            <v>104</v>
          </cell>
          <cell r="B131" t="str">
            <v>TOBACCO TRANSPLANTER 2-ROW</v>
          </cell>
          <cell r="C131">
            <v>5533.2069732413238</v>
          </cell>
          <cell r="D131">
            <v>4.13</v>
          </cell>
          <cell r="E131">
            <v>4.3099999999999996</v>
          </cell>
          <cell r="F131">
            <v>8.44</v>
          </cell>
          <cell r="G131">
            <v>1.54</v>
          </cell>
          <cell r="H131">
            <v>6.36</v>
          </cell>
          <cell r="I131">
            <v>6.64</v>
          </cell>
          <cell r="J131">
            <v>13</v>
          </cell>
          <cell r="K131">
            <v>36.53</v>
          </cell>
          <cell r="L131">
            <v>38.409999999999997</v>
          </cell>
          <cell r="M131">
            <v>74.94</v>
          </cell>
        </row>
        <row r="132">
          <cell r="A132">
            <v>104.1</v>
          </cell>
          <cell r="B132" t="str">
            <v>TOBACCO TRANSPLANTER 4-ROW</v>
          </cell>
          <cell r="C132">
            <v>7179.5</v>
          </cell>
          <cell r="D132">
            <v>5.36</v>
          </cell>
          <cell r="E132">
            <v>5.59</v>
          </cell>
          <cell r="F132">
            <v>10.95</v>
          </cell>
          <cell r="G132">
            <v>0.88</v>
          </cell>
          <cell r="H132">
            <v>4.72</v>
          </cell>
          <cell r="I132">
            <v>4.92</v>
          </cell>
          <cell r="J132">
            <v>9.64</v>
          </cell>
          <cell r="K132">
            <v>26.5</v>
          </cell>
          <cell r="L132">
            <v>32.15</v>
          </cell>
          <cell r="M132">
            <v>58.65</v>
          </cell>
        </row>
        <row r="133">
          <cell r="A133">
            <v>105</v>
          </cell>
          <cell r="B133" t="str">
            <v>TOMATO TRANSPLANTER 3-ROW</v>
          </cell>
          <cell r="C133">
            <v>8924.5273761956814</v>
          </cell>
          <cell r="D133">
            <v>1.86</v>
          </cell>
          <cell r="E133">
            <v>13.44</v>
          </cell>
          <cell r="F133">
            <v>15.299999999999999</v>
          </cell>
          <cell r="G133">
            <v>1.38</v>
          </cell>
          <cell r="H133">
            <v>2.57</v>
          </cell>
          <cell r="I133">
            <v>18.55</v>
          </cell>
          <cell r="J133">
            <v>21.12</v>
          </cell>
          <cell r="K133">
            <v>22.85</v>
          </cell>
          <cell r="L133">
            <v>39.9</v>
          </cell>
          <cell r="M133">
            <v>62.75</v>
          </cell>
        </row>
        <row r="134">
          <cell r="A134">
            <v>106</v>
          </cell>
          <cell r="B134" t="str">
            <v>TRACTOR MTD SPRAYER 60 FT</v>
          </cell>
          <cell r="C134">
            <v>30000</v>
          </cell>
          <cell r="D134">
            <v>10.09</v>
          </cell>
          <cell r="E134">
            <v>63.02</v>
          </cell>
          <cell r="F134">
            <v>73.11</v>
          </cell>
          <cell r="G134">
            <v>0.04</v>
          </cell>
          <cell r="H134">
            <v>0.4</v>
          </cell>
          <cell r="I134">
            <v>2.52</v>
          </cell>
          <cell r="J134">
            <v>2.92</v>
          </cell>
          <cell r="K134">
            <v>1.54</v>
          </cell>
          <cell r="L134">
            <v>3.86</v>
          </cell>
          <cell r="M134">
            <v>5.4</v>
          </cell>
        </row>
        <row r="135">
          <cell r="A135">
            <v>107</v>
          </cell>
          <cell r="B135" t="str">
            <v>TRACTOR MTD SPRAYER 90FT</v>
          </cell>
          <cell r="C135">
            <v>50000</v>
          </cell>
          <cell r="D135">
            <v>16.82</v>
          </cell>
          <cell r="E135">
            <v>105.03</v>
          </cell>
          <cell r="F135">
            <v>121.85</v>
          </cell>
          <cell r="G135">
            <v>0.03</v>
          </cell>
          <cell r="H135">
            <v>0.5</v>
          </cell>
          <cell r="I135">
            <v>3.15</v>
          </cell>
          <cell r="J135">
            <v>3.65</v>
          </cell>
          <cell r="K135">
            <v>1.36</v>
          </cell>
          <cell r="L135">
            <v>4.16</v>
          </cell>
          <cell r="M135">
            <v>5.5200000000000005</v>
          </cell>
        </row>
        <row r="136">
          <cell r="A136">
            <v>108</v>
          </cell>
          <cell r="B136" t="str">
            <v>TRAILER 4W</v>
          </cell>
          <cell r="C136">
            <v>2888.7831778234968</v>
          </cell>
          <cell r="D136">
            <v>1.41</v>
          </cell>
          <cell r="E136">
            <v>6.47</v>
          </cell>
          <cell r="F136">
            <v>7.88</v>
          </cell>
          <cell r="G136">
            <v>0.14000000000000001</v>
          </cell>
          <cell r="H136">
            <v>0.2</v>
          </cell>
          <cell r="I136">
            <v>0.91</v>
          </cell>
          <cell r="J136">
            <v>1.1100000000000001</v>
          </cell>
          <cell r="K136">
            <v>1.53</v>
          </cell>
          <cell r="L136">
            <v>1.99</v>
          </cell>
          <cell r="M136">
            <v>3.52</v>
          </cell>
        </row>
        <row r="137">
          <cell r="A137">
            <v>109</v>
          </cell>
          <cell r="B137" t="str">
            <v>TRANSPLANTER 1-ROW</v>
          </cell>
          <cell r="C137">
            <v>2141.8865702869634</v>
          </cell>
          <cell r="D137">
            <v>0.45</v>
          </cell>
          <cell r="E137">
            <v>3.22</v>
          </cell>
          <cell r="F137">
            <v>3.6700000000000004</v>
          </cell>
          <cell r="G137">
            <v>2.75</v>
          </cell>
          <cell r="H137">
            <v>1.24</v>
          </cell>
          <cell r="I137">
            <v>8.86</v>
          </cell>
          <cell r="J137">
            <v>10.1</v>
          </cell>
          <cell r="K137">
            <v>27.36</v>
          </cell>
          <cell r="L137">
            <v>30.11</v>
          </cell>
          <cell r="M137">
            <v>57.47</v>
          </cell>
        </row>
        <row r="138">
          <cell r="A138">
            <v>110</v>
          </cell>
          <cell r="B138" t="str">
            <v>TRANSPLANTER 2-ROW</v>
          </cell>
          <cell r="C138">
            <v>3459.146811013446</v>
          </cell>
          <cell r="D138">
            <v>0.72</v>
          </cell>
          <cell r="E138">
            <v>5.21</v>
          </cell>
          <cell r="F138">
            <v>5.93</v>
          </cell>
          <cell r="G138">
            <v>2.29</v>
          </cell>
          <cell r="H138">
            <v>1.65</v>
          </cell>
          <cell r="I138">
            <v>11.93</v>
          </cell>
          <cell r="J138">
            <v>13.58</v>
          </cell>
          <cell r="K138">
            <v>23.4</v>
          </cell>
          <cell r="L138">
            <v>29.63</v>
          </cell>
          <cell r="M138">
            <v>53.03</v>
          </cell>
        </row>
        <row r="139">
          <cell r="A139">
            <v>111</v>
          </cell>
          <cell r="B139" t="str">
            <v>TRANSPLANTER 4-ROW</v>
          </cell>
          <cell r="C139">
            <v>11661.382438229022</v>
          </cell>
          <cell r="D139">
            <v>2.89</v>
          </cell>
          <cell r="E139">
            <v>13.17</v>
          </cell>
          <cell r="F139">
            <v>16.059999999999999</v>
          </cell>
          <cell r="G139">
            <v>1.38</v>
          </cell>
          <cell r="H139">
            <v>3.99</v>
          </cell>
          <cell r="I139">
            <v>18.170000000000002</v>
          </cell>
          <cell r="J139">
            <v>22.160000000000004</v>
          </cell>
          <cell r="K139">
            <v>24.27</v>
          </cell>
          <cell r="L139">
            <v>39.520000000000003</v>
          </cell>
          <cell r="M139">
            <v>63.790000000000006</v>
          </cell>
        </row>
        <row r="140">
          <cell r="A140">
            <v>112</v>
          </cell>
          <cell r="B140" t="str">
            <v>TRUCK 1.5 TON</v>
          </cell>
          <cell r="C140">
            <v>37900.234235056254</v>
          </cell>
          <cell r="D140">
            <v>7.58</v>
          </cell>
          <cell r="E140">
            <v>9.93</v>
          </cell>
          <cell r="F140">
            <v>17.509999999999998</v>
          </cell>
          <cell r="G140">
            <v>0.23</v>
          </cell>
          <cell r="H140">
            <v>1.74</v>
          </cell>
          <cell r="I140">
            <v>2.2799999999999998</v>
          </cell>
          <cell r="J140">
            <v>4.0199999999999996</v>
          </cell>
          <cell r="K140">
            <v>1.74</v>
          </cell>
          <cell r="L140">
            <v>2.2799999999999998</v>
          </cell>
          <cell r="M140">
            <v>4.0199999999999996</v>
          </cell>
        </row>
        <row r="141">
          <cell r="A141">
            <v>112.1</v>
          </cell>
          <cell r="B141" t="str">
            <v>DUMP TRUCK  12 TON</v>
          </cell>
          <cell r="C141">
            <v>56250</v>
          </cell>
          <cell r="D141">
            <v>10.55</v>
          </cell>
          <cell r="E141">
            <v>14.99</v>
          </cell>
          <cell r="F141">
            <v>25.54</v>
          </cell>
          <cell r="G141">
            <v>0.44</v>
          </cell>
          <cell r="H141">
            <v>4.6399999999999997</v>
          </cell>
          <cell r="I141">
            <v>6.6</v>
          </cell>
          <cell r="J141">
            <v>11.239999999999998</v>
          </cell>
          <cell r="K141">
            <v>4.6399999999999997</v>
          </cell>
          <cell r="L141">
            <v>6.6</v>
          </cell>
          <cell r="M141">
            <v>11.239999999999998</v>
          </cell>
        </row>
        <row r="142">
          <cell r="A142">
            <v>113</v>
          </cell>
          <cell r="B142" t="str">
            <v>WHIRL SEEDER</v>
          </cell>
          <cell r="C142">
            <v>594.96849174637873</v>
          </cell>
          <cell r="D142">
            <v>0.28999999999999998</v>
          </cell>
          <cell r="E142">
            <v>1.34</v>
          </cell>
          <cell r="F142">
            <v>1.6300000000000001</v>
          </cell>
          <cell r="G142">
            <v>0.1</v>
          </cell>
          <cell r="H142">
            <v>0.03</v>
          </cell>
          <cell r="I142">
            <v>0.13</v>
          </cell>
          <cell r="J142">
            <v>0.16</v>
          </cell>
          <cell r="K142">
            <v>0.98</v>
          </cell>
          <cell r="L142">
            <v>0.91</v>
          </cell>
          <cell r="M142">
            <v>1.8900000000000001</v>
          </cell>
        </row>
        <row r="143">
          <cell r="A143">
            <v>114</v>
          </cell>
          <cell r="B143" t="str">
            <v>WINDROWER</v>
          </cell>
          <cell r="C143">
            <v>2766.008518128916</v>
          </cell>
          <cell r="D143">
            <v>1.43</v>
          </cell>
          <cell r="E143">
            <v>4.49</v>
          </cell>
          <cell r="F143">
            <v>5.92</v>
          </cell>
          <cell r="G143">
            <v>0.17</v>
          </cell>
          <cell r="H143">
            <v>0.24</v>
          </cell>
          <cell r="I143">
            <v>0.76</v>
          </cell>
          <cell r="J143">
            <v>1</v>
          </cell>
          <cell r="K143">
            <v>1.86</v>
          </cell>
          <cell r="L143">
            <v>2.08</v>
          </cell>
          <cell r="M143">
            <v>3.9400000000000004</v>
          </cell>
        </row>
        <row r="144">
          <cell r="A144">
            <v>115</v>
          </cell>
          <cell r="B144" t="str">
            <v>BROADCAST DEEP TILLAGE</v>
          </cell>
          <cell r="C144">
            <v>11890.848310948531</v>
          </cell>
          <cell r="D144">
            <v>5.92</v>
          </cell>
          <cell r="E144">
            <v>12.09</v>
          </cell>
          <cell r="F144">
            <v>18.009999999999998</v>
          </cell>
          <cell r="G144">
            <v>0.24</v>
          </cell>
          <cell r="H144">
            <v>1.42</v>
          </cell>
          <cell r="I144">
            <v>2.9</v>
          </cell>
          <cell r="J144">
            <v>4.32</v>
          </cell>
          <cell r="K144">
            <v>10.33</v>
          </cell>
          <cell r="L144">
            <v>14.04</v>
          </cell>
          <cell r="M144">
            <v>24.369999999999997</v>
          </cell>
        </row>
        <row r="145">
          <cell r="A145">
            <v>116</v>
          </cell>
          <cell r="B145" t="str">
            <v>COTTON MODULE BUILDER</v>
          </cell>
          <cell r="C145">
            <v>23873.744182507937</v>
          </cell>
          <cell r="D145">
            <v>8.2899999999999991</v>
          </cell>
          <cell r="E145">
            <v>9.84</v>
          </cell>
          <cell r="F145">
            <v>18.13</v>
          </cell>
          <cell r="G145">
            <v>0.11</v>
          </cell>
          <cell r="H145">
            <v>0.91</v>
          </cell>
          <cell r="I145">
            <v>1.08</v>
          </cell>
          <cell r="J145">
            <v>1.9900000000000002</v>
          </cell>
          <cell r="K145">
            <v>3.07</v>
          </cell>
          <cell r="L145">
            <v>3.35</v>
          </cell>
          <cell r="M145">
            <v>6.42</v>
          </cell>
        </row>
        <row r="146">
          <cell r="A146">
            <v>117</v>
          </cell>
          <cell r="B146" t="str">
            <v>TEDDER</v>
          </cell>
          <cell r="C146">
            <v>5230.6163544780093</v>
          </cell>
          <cell r="D146">
            <v>1.56</v>
          </cell>
          <cell r="E146">
            <v>7.87</v>
          </cell>
          <cell r="F146">
            <v>9.43</v>
          </cell>
          <cell r="G146">
            <v>0.25</v>
          </cell>
          <cell r="H146">
            <v>0.39</v>
          </cell>
          <cell r="I146">
            <v>1.97</v>
          </cell>
          <cell r="J146">
            <v>2.36</v>
          </cell>
          <cell r="K146">
            <v>2.77</v>
          </cell>
          <cell r="L146">
            <v>3.9</v>
          </cell>
          <cell r="M146">
            <v>6.67</v>
          </cell>
        </row>
        <row r="147">
          <cell r="A147">
            <v>118</v>
          </cell>
          <cell r="B147" t="str">
            <v>STRIP TILL RIG</v>
          </cell>
          <cell r="C147">
            <v>80000</v>
          </cell>
          <cell r="D147">
            <v>39.840000000000003</v>
          </cell>
          <cell r="E147">
            <v>81.37</v>
          </cell>
          <cell r="F147">
            <v>121.21000000000001</v>
          </cell>
          <cell r="G147">
            <v>0.22</v>
          </cell>
          <cell r="H147">
            <v>8.76</v>
          </cell>
          <cell r="I147">
            <v>17.899999999999999</v>
          </cell>
          <cell r="J147">
            <v>26.659999999999997</v>
          </cell>
          <cell r="K147">
            <v>15.86</v>
          </cell>
          <cell r="L147">
            <v>26.13</v>
          </cell>
          <cell r="M147">
            <v>41.989999999999995</v>
          </cell>
        </row>
        <row r="148">
          <cell r="A148">
            <v>119</v>
          </cell>
          <cell r="B148" t="str">
            <v>BUSHHOG 14'</v>
          </cell>
          <cell r="C148">
            <v>8030.5392540961657</v>
          </cell>
          <cell r="D148">
            <v>2.4300000000000002</v>
          </cell>
          <cell r="E148">
            <v>9.07</v>
          </cell>
          <cell r="F148">
            <v>11.5</v>
          </cell>
          <cell r="G148">
            <v>0.15</v>
          </cell>
          <cell r="H148">
            <v>0.36</v>
          </cell>
          <cell r="I148">
            <v>1.36</v>
          </cell>
          <cell r="J148">
            <v>1.7200000000000002</v>
          </cell>
          <cell r="K148">
            <v>1.79</v>
          </cell>
          <cell r="L148">
            <v>2.52</v>
          </cell>
          <cell r="M148">
            <v>4.3100000000000005</v>
          </cell>
        </row>
        <row r="149">
          <cell r="A149">
            <v>120</v>
          </cell>
          <cell r="B149" t="str">
            <v>FLAIL MOWER</v>
          </cell>
          <cell r="C149">
            <v>3480.5656767163155</v>
          </cell>
          <cell r="D149">
            <v>1.06</v>
          </cell>
          <cell r="E149">
            <v>3.93</v>
          </cell>
          <cell r="F149">
            <v>4.99</v>
          </cell>
          <cell r="G149">
            <v>0.49</v>
          </cell>
          <cell r="H149">
            <v>0.52</v>
          </cell>
          <cell r="I149">
            <v>1.93</v>
          </cell>
          <cell r="J149">
            <v>2.4500000000000002</v>
          </cell>
          <cell r="K149">
            <v>5.17</v>
          </cell>
          <cell r="L149">
            <v>5.71</v>
          </cell>
          <cell r="M149">
            <v>10.879999999999999</v>
          </cell>
        </row>
        <row r="150">
          <cell r="A150">
            <v>121</v>
          </cell>
          <cell r="B150" t="str">
            <v>PLANTER W/ SPRAYER 8-ROW</v>
          </cell>
          <cell r="C150">
            <v>24106.971607087966</v>
          </cell>
          <cell r="D150">
            <v>7.1</v>
          </cell>
          <cell r="E150">
            <v>24.52</v>
          </cell>
          <cell r="F150">
            <v>31.619999999999997</v>
          </cell>
          <cell r="G150">
            <v>0.12</v>
          </cell>
          <cell r="H150">
            <v>0.85</v>
          </cell>
          <cell r="I150">
            <v>2.94</v>
          </cell>
          <cell r="J150">
            <v>3.79</v>
          </cell>
          <cell r="K150">
            <v>4.26</v>
          </cell>
          <cell r="L150">
            <v>6.96</v>
          </cell>
          <cell r="M150">
            <v>11.219999999999999</v>
          </cell>
        </row>
        <row r="151">
          <cell r="A151">
            <v>122</v>
          </cell>
          <cell r="B151" t="str">
            <v>SUBSOILER-BEDDER 8-ROW</v>
          </cell>
          <cell r="C151">
            <v>17145.840253655337</v>
          </cell>
          <cell r="D151">
            <v>8.5399999999999991</v>
          </cell>
          <cell r="E151">
            <v>17.440000000000001</v>
          </cell>
          <cell r="F151">
            <v>25.98</v>
          </cell>
          <cell r="G151">
            <v>0.12</v>
          </cell>
          <cell r="H151">
            <v>1.02</v>
          </cell>
          <cell r="I151">
            <v>2.09</v>
          </cell>
          <cell r="J151">
            <v>3.11</v>
          </cell>
          <cell r="K151">
            <v>6.83</v>
          </cell>
          <cell r="L151">
            <v>12.54</v>
          </cell>
          <cell r="M151">
            <v>19.369999999999997</v>
          </cell>
        </row>
        <row r="152">
          <cell r="A152">
            <v>123</v>
          </cell>
          <cell r="B152" t="str">
            <v>DO-ALL FIELD CONDITIONER 8-ROW</v>
          </cell>
          <cell r="C152">
            <v>9169.4779236607337</v>
          </cell>
          <cell r="D152">
            <v>2.91</v>
          </cell>
          <cell r="E152">
            <v>6.56</v>
          </cell>
          <cell r="F152">
            <v>9.4699999999999989</v>
          </cell>
          <cell r="G152">
            <v>0.09</v>
          </cell>
          <cell r="H152">
            <v>0.26</v>
          </cell>
          <cell r="I152">
            <v>0.59</v>
          </cell>
          <cell r="J152">
            <v>0.85</v>
          </cell>
          <cell r="K152">
            <v>2.81</v>
          </cell>
          <cell r="L152">
            <v>3.61</v>
          </cell>
          <cell r="M152">
            <v>6.42</v>
          </cell>
        </row>
        <row r="153">
          <cell r="A153">
            <v>124</v>
          </cell>
          <cell r="B153" t="str">
            <v>BALE HAULER</v>
          </cell>
          <cell r="C153">
            <v>18215.24815431887</v>
          </cell>
          <cell r="D153">
            <v>9.6</v>
          </cell>
          <cell r="E153">
            <v>12.29</v>
          </cell>
          <cell r="F153">
            <v>21.89</v>
          </cell>
          <cell r="G153">
            <v>0.34</v>
          </cell>
          <cell r="H153">
            <v>3.26</v>
          </cell>
          <cell r="I153">
            <v>4.18</v>
          </cell>
          <cell r="J153">
            <v>7.4399999999999995</v>
          </cell>
          <cell r="K153">
            <v>12.91</v>
          </cell>
          <cell r="L153">
            <v>15.58</v>
          </cell>
          <cell r="M153">
            <v>28.490000000000002</v>
          </cell>
        </row>
        <row r="154">
          <cell r="A154">
            <v>125</v>
          </cell>
          <cell r="B154" t="str">
            <v>GRAIN CART 1100</v>
          </cell>
          <cell r="C154">
            <v>25000</v>
          </cell>
          <cell r="D154">
            <v>34.76</v>
          </cell>
          <cell r="E154">
            <v>9.19</v>
          </cell>
          <cell r="F154">
            <v>43.949999999999996</v>
          </cell>
          <cell r="G154">
            <v>0.13</v>
          </cell>
          <cell r="H154">
            <v>4.5199999999999996</v>
          </cell>
          <cell r="I154">
            <v>1.19</v>
          </cell>
          <cell r="J154">
            <v>5.7099999999999991</v>
          </cell>
          <cell r="K154">
            <v>7.07</v>
          </cell>
          <cell r="L154">
            <v>3.88</v>
          </cell>
          <cell r="M154">
            <v>10.95</v>
          </cell>
        </row>
        <row r="155">
          <cell r="A155">
            <v>126</v>
          </cell>
          <cell r="B155" t="str">
            <v>CULTIVATOR W/ HERBICIDE 8-ROW</v>
          </cell>
          <cell r="C155">
            <v>7618.7941815735066</v>
          </cell>
          <cell r="D155">
            <v>2.19</v>
          </cell>
          <cell r="E155">
            <v>8.6</v>
          </cell>
          <cell r="F155">
            <v>10.79</v>
          </cell>
          <cell r="G155">
            <v>0.1</v>
          </cell>
          <cell r="H155">
            <v>0.22</v>
          </cell>
          <cell r="I155">
            <v>0.86</v>
          </cell>
          <cell r="J155">
            <v>1.08</v>
          </cell>
          <cell r="K155">
            <v>2.1800000000000002</v>
          </cell>
          <cell r="L155">
            <v>2.92</v>
          </cell>
          <cell r="M155">
            <v>5.0999999999999996</v>
          </cell>
        </row>
        <row r="156">
          <cell r="A156">
            <v>127</v>
          </cell>
          <cell r="B156" t="str">
            <v>FRONT-END LOADER</v>
          </cell>
          <cell r="C156">
            <v>6284.6134341375009</v>
          </cell>
          <cell r="D156">
            <v>2.17</v>
          </cell>
          <cell r="E156">
            <v>6.53</v>
          </cell>
          <cell r="F156">
            <v>8.6999999999999993</v>
          </cell>
          <cell r="G156">
            <v>0.19</v>
          </cell>
          <cell r="H156">
            <v>0.41</v>
          </cell>
          <cell r="I156">
            <v>1.24</v>
          </cell>
          <cell r="J156">
            <v>1.65</v>
          </cell>
          <cell r="K156">
            <v>2.2200000000000002</v>
          </cell>
          <cell r="L156">
            <v>2.71</v>
          </cell>
          <cell r="M156">
            <v>4.93</v>
          </cell>
        </row>
      </sheetData>
      <sheetData sheetId="3">
        <row r="7">
          <cell r="A7">
            <v>1</v>
          </cell>
          <cell r="B7" t="str">
            <v>WHEAT</v>
          </cell>
          <cell r="C7" t="str">
            <v>BU.</v>
          </cell>
          <cell r="D7" t="str">
            <v>BU.</v>
          </cell>
          <cell r="E7">
            <v>21</v>
          </cell>
          <cell r="F7">
            <v>24</v>
          </cell>
          <cell r="G7">
            <v>22.5</v>
          </cell>
          <cell r="H7">
            <v>22.5</v>
          </cell>
        </row>
        <row r="8">
          <cell r="A8">
            <v>2</v>
          </cell>
          <cell r="B8" t="str">
            <v>OATS</v>
          </cell>
          <cell r="C8" t="str">
            <v>BU.</v>
          </cell>
          <cell r="D8" t="str">
            <v>BU.</v>
          </cell>
          <cell r="E8">
            <v>14</v>
          </cell>
          <cell r="F8">
            <v>15</v>
          </cell>
          <cell r="G8">
            <v>14.5</v>
          </cell>
          <cell r="H8">
            <v>14.5</v>
          </cell>
        </row>
        <row r="9">
          <cell r="A9">
            <v>3</v>
          </cell>
          <cell r="B9" t="str">
            <v>GRAIN SORGHUM</v>
          </cell>
          <cell r="C9" t="str">
            <v>BU.</v>
          </cell>
          <cell r="D9" t="str">
            <v>BU.</v>
          </cell>
          <cell r="E9">
            <v>15</v>
          </cell>
          <cell r="F9">
            <v>16</v>
          </cell>
          <cell r="G9">
            <v>15.5</v>
          </cell>
          <cell r="H9">
            <v>15.5</v>
          </cell>
        </row>
        <row r="10">
          <cell r="A10">
            <v>4</v>
          </cell>
          <cell r="B10" t="str">
            <v>SOYBEANS</v>
          </cell>
          <cell r="C10" t="str">
            <v>BU.</v>
          </cell>
          <cell r="D10" t="str">
            <v>BU.</v>
          </cell>
          <cell r="E10">
            <v>33</v>
          </cell>
          <cell r="F10">
            <v>30</v>
          </cell>
          <cell r="G10">
            <v>31.5</v>
          </cell>
          <cell r="H10">
            <v>31.5</v>
          </cell>
        </row>
        <row r="11">
          <cell r="A11">
            <v>4.0999999999999996</v>
          </cell>
          <cell r="B11" t="str">
            <v>SOYBEANS-RR (TEC. FEE INCLUDED)</v>
          </cell>
          <cell r="C11" t="str">
            <v>THOU.</v>
          </cell>
          <cell r="D11" t="str">
            <v>THOU.</v>
          </cell>
          <cell r="E11">
            <v>0.44</v>
          </cell>
          <cell r="F11">
            <v>0.39</v>
          </cell>
          <cell r="G11">
            <v>0.41500000000000004</v>
          </cell>
          <cell r="H11">
            <v>0.42</v>
          </cell>
        </row>
        <row r="12">
          <cell r="A12">
            <v>5</v>
          </cell>
          <cell r="B12" t="str">
            <v>TOBACCO</v>
          </cell>
          <cell r="C12" t="str">
            <v>THOU.</v>
          </cell>
          <cell r="D12" t="str">
            <v>THOU.</v>
          </cell>
          <cell r="E12">
            <v>40</v>
          </cell>
          <cell r="F12">
            <v>50</v>
          </cell>
          <cell r="G12">
            <v>45</v>
          </cell>
          <cell r="H12">
            <v>45</v>
          </cell>
        </row>
        <row r="13">
          <cell r="A13">
            <v>6</v>
          </cell>
          <cell r="B13" t="str">
            <v>CORN</v>
          </cell>
          <cell r="C13" t="str">
            <v>THOU.</v>
          </cell>
          <cell r="D13" t="str">
            <v>THOU.</v>
          </cell>
          <cell r="E13">
            <v>2.2000000000000002</v>
          </cell>
          <cell r="F13">
            <v>2</v>
          </cell>
          <cell r="G13">
            <v>2.1</v>
          </cell>
          <cell r="H13">
            <v>2.1</v>
          </cell>
        </row>
        <row r="14">
          <cell r="A14">
            <v>6.1</v>
          </cell>
          <cell r="B14" t="str">
            <v>CORN-RR (TEC. FEE INCLUDED)</v>
          </cell>
          <cell r="C14" t="str">
            <v>THOU.</v>
          </cell>
          <cell r="D14" t="str">
            <v>THOU.</v>
          </cell>
          <cell r="E14">
            <v>3</v>
          </cell>
          <cell r="F14">
            <v>2.8</v>
          </cell>
          <cell r="G14">
            <v>2.9</v>
          </cell>
          <cell r="H14">
            <v>2.9</v>
          </cell>
        </row>
        <row r="15">
          <cell r="A15">
            <v>7</v>
          </cell>
          <cell r="B15" t="str">
            <v>COTTON</v>
          </cell>
          <cell r="C15" t="str">
            <v>LBS</v>
          </cell>
          <cell r="D15" t="str">
            <v>LBS</v>
          </cell>
          <cell r="E15">
            <v>3.25</v>
          </cell>
          <cell r="F15">
            <v>3.25</v>
          </cell>
          <cell r="G15">
            <v>3.25</v>
          </cell>
          <cell r="H15">
            <v>3.25</v>
          </cell>
        </row>
        <row r="16">
          <cell r="A16">
            <v>7.1</v>
          </cell>
          <cell r="B16" t="str">
            <v>COTTON-RR</v>
          </cell>
          <cell r="C16" t="str">
            <v>LBS</v>
          </cell>
          <cell r="D16" t="str">
            <v>LBS</v>
          </cell>
          <cell r="E16">
            <v>9.7100000000000009</v>
          </cell>
          <cell r="F16">
            <v>9.7100000000000009</v>
          </cell>
          <cell r="G16">
            <v>9.7100000000000009</v>
          </cell>
          <cell r="H16">
            <v>9.7100000000000009</v>
          </cell>
        </row>
        <row r="17">
          <cell r="A17">
            <v>7.2</v>
          </cell>
          <cell r="B17" t="str">
            <v>COTTON-BT</v>
          </cell>
          <cell r="C17" t="str">
            <v>LBS</v>
          </cell>
          <cell r="D17" t="str">
            <v>LBS</v>
          </cell>
          <cell r="E17">
            <v>7.95</v>
          </cell>
          <cell r="F17">
            <v>7.89</v>
          </cell>
          <cell r="G17">
            <v>7.92</v>
          </cell>
          <cell r="H17">
            <v>7.92</v>
          </cell>
        </row>
        <row r="18">
          <cell r="A18">
            <v>7.3</v>
          </cell>
          <cell r="B18" t="str">
            <v>COTTON-B2RF OR WRF</v>
          </cell>
          <cell r="C18" t="str">
            <v>LBS</v>
          </cell>
          <cell r="D18" t="str">
            <v>LBS</v>
          </cell>
          <cell r="E18">
            <v>11</v>
          </cell>
          <cell r="F18">
            <v>12</v>
          </cell>
          <cell r="G18">
            <v>11.5</v>
          </cell>
          <cell r="H18">
            <v>11.5</v>
          </cell>
        </row>
        <row r="19">
          <cell r="A19">
            <v>8</v>
          </cell>
          <cell r="B19" t="str">
            <v>PEANUTS</v>
          </cell>
          <cell r="C19" t="str">
            <v>LBS</v>
          </cell>
          <cell r="D19" t="str">
            <v>LBS</v>
          </cell>
          <cell r="E19">
            <v>1.1000000000000001</v>
          </cell>
          <cell r="F19">
            <v>0.75</v>
          </cell>
          <cell r="G19">
            <v>0.92500000000000004</v>
          </cell>
          <cell r="H19">
            <v>0.93</v>
          </cell>
        </row>
        <row r="20">
          <cell r="A20">
            <v>9</v>
          </cell>
          <cell r="B20" t="str">
            <v>PEANUTS RUNNER</v>
          </cell>
          <cell r="C20" t="str">
            <v>LBS</v>
          </cell>
          <cell r="D20" t="str">
            <v>LBS</v>
          </cell>
          <cell r="E20">
            <v>1</v>
          </cell>
          <cell r="F20">
            <v>0.75</v>
          </cell>
          <cell r="G20">
            <v>0.875</v>
          </cell>
          <cell r="H20">
            <v>0.88</v>
          </cell>
        </row>
        <row r="22">
          <cell r="A22" t="str">
            <v>VEGETABLE &amp; FRUIT SEED</v>
          </cell>
        </row>
        <row r="23">
          <cell r="A23">
            <v>10</v>
          </cell>
          <cell r="B23" t="str">
            <v>PEACH</v>
          </cell>
          <cell r="C23" t="str">
            <v>EACH</v>
          </cell>
          <cell r="D23" t="str">
            <v>EACH</v>
          </cell>
          <cell r="E23">
            <v>0</v>
          </cell>
          <cell r="F23">
            <v>0</v>
          </cell>
          <cell r="G23">
            <v>0</v>
          </cell>
          <cell r="H23">
            <v>0</v>
          </cell>
        </row>
        <row r="24">
          <cell r="A24">
            <v>11</v>
          </cell>
          <cell r="B24" t="str">
            <v>BELL PEPPERS</v>
          </cell>
          <cell r="C24" t="str">
            <v>EACH</v>
          </cell>
          <cell r="D24" t="str">
            <v>EACH</v>
          </cell>
          <cell r="E24">
            <v>0.12</v>
          </cell>
          <cell r="F24">
            <v>0</v>
          </cell>
          <cell r="G24">
            <v>0.12</v>
          </cell>
          <cell r="H24">
            <v>0.12</v>
          </cell>
        </row>
        <row r="25">
          <cell r="A25">
            <v>12</v>
          </cell>
          <cell r="B25" t="str">
            <v>BROCCOLI</v>
          </cell>
          <cell r="C25" t="str">
            <v>THOU.</v>
          </cell>
          <cell r="D25" t="str">
            <v>THOU.</v>
          </cell>
          <cell r="E25">
            <v>35</v>
          </cell>
          <cell r="F25">
            <v>0</v>
          </cell>
          <cell r="G25">
            <v>35</v>
          </cell>
          <cell r="H25">
            <v>35</v>
          </cell>
        </row>
        <row r="26">
          <cell r="A26">
            <v>13</v>
          </cell>
          <cell r="B26" t="str">
            <v>CABBAGE - FALL</v>
          </cell>
          <cell r="C26" t="str">
            <v>THOU.</v>
          </cell>
          <cell r="D26" t="str">
            <v>THOU.</v>
          </cell>
          <cell r="E26">
            <v>45</v>
          </cell>
          <cell r="F26">
            <v>0</v>
          </cell>
          <cell r="G26">
            <v>45</v>
          </cell>
          <cell r="H26">
            <v>45</v>
          </cell>
        </row>
        <row r="27">
          <cell r="A27">
            <v>14</v>
          </cell>
          <cell r="B27" t="str">
            <v>CABBAGE - SPRING</v>
          </cell>
          <cell r="C27" t="str">
            <v>THOU.</v>
          </cell>
          <cell r="D27" t="str">
            <v>THOU.</v>
          </cell>
          <cell r="E27">
            <v>45</v>
          </cell>
          <cell r="F27">
            <v>0</v>
          </cell>
          <cell r="G27">
            <v>45</v>
          </cell>
          <cell r="H27">
            <v>45</v>
          </cell>
        </row>
        <row r="28">
          <cell r="A28">
            <v>15</v>
          </cell>
          <cell r="B28" t="str">
            <v>COLLARDS</v>
          </cell>
          <cell r="C28" t="str">
            <v>THOU.</v>
          </cell>
          <cell r="D28" t="str">
            <v>THOU.</v>
          </cell>
          <cell r="E28">
            <v>20</v>
          </cell>
          <cell r="F28">
            <v>0</v>
          </cell>
          <cell r="G28">
            <v>20</v>
          </cell>
          <cell r="H28">
            <v>20</v>
          </cell>
        </row>
        <row r="29">
          <cell r="A29">
            <v>16</v>
          </cell>
          <cell r="B29" t="str">
            <v>SWEET CORN - local</v>
          </cell>
          <cell r="C29" t="str">
            <v>LBS</v>
          </cell>
          <cell r="D29" t="str">
            <v>LBS</v>
          </cell>
          <cell r="E29">
            <v>10.59</v>
          </cell>
          <cell r="F29">
            <v>10.99</v>
          </cell>
          <cell r="G29">
            <v>10.79</v>
          </cell>
          <cell r="H29">
            <v>10.79</v>
          </cell>
        </row>
        <row r="30">
          <cell r="A30">
            <v>16</v>
          </cell>
          <cell r="B30" t="str">
            <v xml:space="preserve">SWEET CORN - Fresh </v>
          </cell>
          <cell r="C30" t="str">
            <v>LBS</v>
          </cell>
          <cell r="D30" t="str">
            <v>LBS</v>
          </cell>
          <cell r="E30">
            <v>15</v>
          </cell>
          <cell r="F30">
            <v>0</v>
          </cell>
          <cell r="G30">
            <v>15</v>
          </cell>
          <cell r="H30">
            <v>15</v>
          </cell>
        </row>
        <row r="31">
          <cell r="A31">
            <v>17</v>
          </cell>
          <cell r="B31" t="str">
            <v>CUCUMBER</v>
          </cell>
          <cell r="C31" t="str">
            <v>LBS</v>
          </cell>
          <cell r="D31" t="str">
            <v>LBS</v>
          </cell>
          <cell r="E31">
            <v>99.79</v>
          </cell>
          <cell r="F31">
            <v>99.79</v>
          </cell>
          <cell r="G31">
            <v>99.79</v>
          </cell>
          <cell r="H31">
            <v>99.79</v>
          </cell>
        </row>
        <row r="32">
          <cell r="A32">
            <v>18</v>
          </cell>
          <cell r="B32" t="str">
            <v>PICKELS</v>
          </cell>
          <cell r="C32" t="str">
            <v>LBS</v>
          </cell>
          <cell r="D32" t="str">
            <v>LBS</v>
          </cell>
          <cell r="E32">
            <v>25</v>
          </cell>
          <cell r="F32">
            <v>30.95</v>
          </cell>
          <cell r="G32">
            <v>27.975000000000001</v>
          </cell>
          <cell r="H32">
            <v>27.975000000000001</v>
          </cell>
        </row>
        <row r="33">
          <cell r="A33">
            <v>19</v>
          </cell>
          <cell r="B33" t="str">
            <v>GREEN ONIONS</v>
          </cell>
          <cell r="C33" t="str">
            <v>LBS</v>
          </cell>
          <cell r="D33" t="str">
            <v>LBS</v>
          </cell>
          <cell r="E33">
            <v>30</v>
          </cell>
          <cell r="F33">
            <v>30</v>
          </cell>
          <cell r="G33">
            <v>30</v>
          </cell>
          <cell r="H33">
            <v>30</v>
          </cell>
        </row>
        <row r="34">
          <cell r="A34">
            <v>20</v>
          </cell>
          <cell r="B34" t="str">
            <v>GREENS</v>
          </cell>
          <cell r="C34" t="str">
            <v>LBS</v>
          </cell>
          <cell r="D34" t="str">
            <v>LBS</v>
          </cell>
          <cell r="E34">
            <v>7.2</v>
          </cell>
          <cell r="F34">
            <v>7.2</v>
          </cell>
          <cell r="G34">
            <v>7.2</v>
          </cell>
          <cell r="H34">
            <v>7.2</v>
          </cell>
        </row>
        <row r="35">
          <cell r="A35">
            <v>21</v>
          </cell>
          <cell r="B35" t="str">
            <v>LIMA BEANS</v>
          </cell>
          <cell r="C35" t="str">
            <v>LBS</v>
          </cell>
          <cell r="D35" t="str">
            <v>LBS</v>
          </cell>
          <cell r="E35">
            <v>1.6</v>
          </cell>
          <cell r="F35">
            <v>1.79</v>
          </cell>
          <cell r="G35">
            <v>1.6950000000000001</v>
          </cell>
          <cell r="H35">
            <v>1.6950000000000001</v>
          </cell>
        </row>
        <row r="36">
          <cell r="A36">
            <v>22</v>
          </cell>
          <cell r="B36" t="str">
            <v>OKRA</v>
          </cell>
          <cell r="C36" t="str">
            <v>LBS</v>
          </cell>
          <cell r="D36" t="str">
            <v>LBS</v>
          </cell>
          <cell r="E36">
            <v>2.8</v>
          </cell>
          <cell r="F36">
            <v>2.88</v>
          </cell>
          <cell r="G36">
            <v>2.84</v>
          </cell>
          <cell r="H36">
            <v>2.84</v>
          </cell>
        </row>
        <row r="37">
          <cell r="A37">
            <v>23</v>
          </cell>
          <cell r="B37" t="str">
            <v>SOUTHERN PEAS</v>
          </cell>
          <cell r="C37" t="str">
            <v>LBS</v>
          </cell>
          <cell r="D37" t="str">
            <v>LBS</v>
          </cell>
          <cell r="E37">
            <v>1.35</v>
          </cell>
          <cell r="F37">
            <v>1.69</v>
          </cell>
          <cell r="G37">
            <v>1.52</v>
          </cell>
          <cell r="H37">
            <v>1.52</v>
          </cell>
        </row>
        <row r="38">
          <cell r="A38">
            <v>24</v>
          </cell>
          <cell r="B38" t="str">
            <v>SNAP BEANS</v>
          </cell>
          <cell r="C38" t="str">
            <v>LBS</v>
          </cell>
          <cell r="D38" t="str">
            <v>LBS</v>
          </cell>
          <cell r="E38">
            <v>5.25</v>
          </cell>
          <cell r="F38">
            <v>5.49</v>
          </cell>
          <cell r="G38">
            <v>5.37</v>
          </cell>
          <cell r="H38">
            <v>5.37</v>
          </cell>
        </row>
        <row r="39">
          <cell r="A39">
            <v>25</v>
          </cell>
          <cell r="B39" t="str">
            <v>SQUASH, YELLOW</v>
          </cell>
          <cell r="C39" t="str">
            <v>LBS</v>
          </cell>
          <cell r="D39" t="str">
            <v>LBS</v>
          </cell>
          <cell r="E39">
            <v>80</v>
          </cell>
          <cell r="F39">
            <v>80.69</v>
          </cell>
          <cell r="G39">
            <v>80.344999999999999</v>
          </cell>
          <cell r="H39">
            <v>80.344999999999999</v>
          </cell>
        </row>
        <row r="40">
          <cell r="A40">
            <v>26</v>
          </cell>
          <cell r="B40" t="str">
            <v>SWEET POTATOES</v>
          </cell>
          <cell r="C40" t="str">
            <v>LBS</v>
          </cell>
          <cell r="D40" t="str">
            <v>LBS</v>
          </cell>
          <cell r="E40">
            <v>28</v>
          </cell>
          <cell r="F40">
            <v>0</v>
          </cell>
          <cell r="G40">
            <v>28</v>
          </cell>
          <cell r="H40">
            <v>28</v>
          </cell>
        </row>
        <row r="41">
          <cell r="A41">
            <v>27</v>
          </cell>
          <cell r="B41" t="str">
            <v>TOMATOES</v>
          </cell>
          <cell r="C41" t="str">
            <v>EACH</v>
          </cell>
          <cell r="D41" t="str">
            <v>EACH</v>
          </cell>
          <cell r="E41">
            <v>0.12</v>
          </cell>
          <cell r="F41">
            <v>0</v>
          </cell>
          <cell r="G41">
            <v>0.12</v>
          </cell>
          <cell r="H41">
            <v>0.12</v>
          </cell>
        </row>
        <row r="42">
          <cell r="A42">
            <v>28</v>
          </cell>
          <cell r="B42" t="str">
            <v>CANTALOUPES</v>
          </cell>
          <cell r="C42" t="str">
            <v>THOU.</v>
          </cell>
          <cell r="D42" t="str">
            <v>THOU.</v>
          </cell>
          <cell r="E42">
            <v>110</v>
          </cell>
          <cell r="F42">
            <v>0</v>
          </cell>
          <cell r="G42">
            <v>110</v>
          </cell>
          <cell r="H42">
            <v>110</v>
          </cell>
        </row>
        <row r="43">
          <cell r="A43">
            <v>29</v>
          </cell>
          <cell r="B43" t="str">
            <v>WATERMELONS - PLASTIC</v>
          </cell>
          <cell r="C43" t="str">
            <v>THOU.</v>
          </cell>
          <cell r="D43" t="str">
            <v>THOU.</v>
          </cell>
          <cell r="E43">
            <v>210</v>
          </cell>
          <cell r="F43">
            <v>0</v>
          </cell>
          <cell r="G43">
            <v>210</v>
          </cell>
          <cell r="H43">
            <v>210</v>
          </cell>
        </row>
        <row r="44">
          <cell r="A44">
            <v>30</v>
          </cell>
          <cell r="B44" t="str">
            <v>WATERMELONS - BARE GR.</v>
          </cell>
          <cell r="C44" t="str">
            <v>LBS</v>
          </cell>
          <cell r="D44" t="str">
            <v>LBS</v>
          </cell>
          <cell r="E44">
            <v>14</v>
          </cell>
          <cell r="F44">
            <v>0</v>
          </cell>
          <cell r="G44">
            <v>14</v>
          </cell>
          <cell r="H44">
            <v>14</v>
          </cell>
        </row>
        <row r="46">
          <cell r="A46" t="str">
            <v>FERTILIZER &amp; LIME</v>
          </cell>
        </row>
        <row r="47">
          <cell r="A47">
            <v>31</v>
          </cell>
          <cell r="B47" t="str">
            <v xml:space="preserve">   9-45-15 TRANSPLANT STARTER</v>
          </cell>
          <cell r="C47" t="str">
            <v>LBS</v>
          </cell>
          <cell r="D47" t="str">
            <v>LBS</v>
          </cell>
          <cell r="E47">
            <v>2</v>
          </cell>
          <cell r="F47">
            <v>2.25</v>
          </cell>
          <cell r="G47">
            <v>2.125</v>
          </cell>
          <cell r="H47">
            <v>2.13</v>
          </cell>
        </row>
        <row r="48">
          <cell r="A48">
            <v>31.1</v>
          </cell>
          <cell r="B48" t="str">
            <v>5-10-10 (VEGETABLES)</v>
          </cell>
          <cell r="C48" t="str">
            <v>TON</v>
          </cell>
          <cell r="D48" t="str">
            <v>CWT</v>
          </cell>
          <cell r="E48">
            <v>410</v>
          </cell>
          <cell r="F48">
            <v>400</v>
          </cell>
          <cell r="G48">
            <v>405</v>
          </cell>
          <cell r="H48">
            <v>20.25</v>
          </cell>
        </row>
        <row r="49">
          <cell r="A49">
            <v>32</v>
          </cell>
          <cell r="B49" t="str">
            <v>10-10-10</v>
          </cell>
          <cell r="C49" t="str">
            <v>TON</v>
          </cell>
          <cell r="D49" t="str">
            <v>CWT</v>
          </cell>
          <cell r="E49">
            <v>410</v>
          </cell>
          <cell r="F49">
            <v>815</v>
          </cell>
          <cell r="G49">
            <v>612.5</v>
          </cell>
          <cell r="H49">
            <v>30.63</v>
          </cell>
        </row>
        <row r="50">
          <cell r="A50">
            <v>32.1</v>
          </cell>
          <cell r="B50" t="str">
            <v>10-10-10 (VEGETABLES)</v>
          </cell>
          <cell r="C50" t="str">
            <v>TON</v>
          </cell>
          <cell r="D50" t="str">
            <v>CWT</v>
          </cell>
          <cell r="E50">
            <v>500</v>
          </cell>
          <cell r="F50">
            <v>475</v>
          </cell>
          <cell r="G50">
            <v>487.5</v>
          </cell>
          <cell r="H50">
            <v>24.38</v>
          </cell>
        </row>
        <row r="51">
          <cell r="A51">
            <v>32.200000000000003</v>
          </cell>
          <cell r="B51" t="str">
            <v>12-24-18</v>
          </cell>
          <cell r="C51" t="str">
            <v>TON</v>
          </cell>
          <cell r="D51" t="str">
            <v>LBS</v>
          </cell>
          <cell r="E51">
            <v>500</v>
          </cell>
          <cell r="F51">
            <v>500</v>
          </cell>
          <cell r="G51">
            <v>500</v>
          </cell>
          <cell r="H51">
            <v>0.25</v>
          </cell>
        </row>
        <row r="52">
          <cell r="A52">
            <v>32.299999999999997</v>
          </cell>
          <cell r="B52" t="str">
            <v>8-0-8 (LIQ.)</v>
          </cell>
          <cell r="C52" t="str">
            <v>TON</v>
          </cell>
          <cell r="D52" t="str">
            <v>GAL</v>
          </cell>
          <cell r="E52">
            <v>500</v>
          </cell>
          <cell r="F52">
            <v>500</v>
          </cell>
          <cell r="G52">
            <v>500</v>
          </cell>
          <cell r="H52">
            <v>2</v>
          </cell>
        </row>
        <row r="53">
          <cell r="A53">
            <v>32.4</v>
          </cell>
          <cell r="B53" t="str">
            <v>18-24-12</v>
          </cell>
          <cell r="C53" t="str">
            <v>TON</v>
          </cell>
          <cell r="D53" t="str">
            <v>LBS</v>
          </cell>
          <cell r="E53">
            <v>500</v>
          </cell>
          <cell r="F53">
            <v>500</v>
          </cell>
          <cell r="G53">
            <v>500</v>
          </cell>
          <cell r="H53">
            <v>0.25</v>
          </cell>
        </row>
        <row r="54">
          <cell r="A54">
            <v>33</v>
          </cell>
          <cell r="B54" t="str">
            <v>0-10-30</v>
          </cell>
          <cell r="C54" t="str">
            <v>TON</v>
          </cell>
          <cell r="D54" t="str">
            <v>CWT</v>
          </cell>
          <cell r="E54">
            <v>300</v>
          </cell>
          <cell r="F54">
            <v>300</v>
          </cell>
          <cell r="G54">
            <v>300</v>
          </cell>
          <cell r="H54">
            <v>15</v>
          </cell>
        </row>
        <row r="55">
          <cell r="A55">
            <v>33.1</v>
          </cell>
          <cell r="B55" t="str">
            <v>15-0-14</v>
          </cell>
          <cell r="C55" t="str">
            <v>TON</v>
          </cell>
          <cell r="D55" t="str">
            <v>CWT</v>
          </cell>
          <cell r="E55">
            <v>500</v>
          </cell>
          <cell r="F55">
            <v>500</v>
          </cell>
          <cell r="G55">
            <v>500</v>
          </cell>
          <cell r="H55">
            <v>25</v>
          </cell>
        </row>
        <row r="56">
          <cell r="A56">
            <v>33.200000000000003</v>
          </cell>
          <cell r="B56" t="str">
            <v>4-12-12</v>
          </cell>
          <cell r="C56" t="str">
            <v>TON</v>
          </cell>
          <cell r="D56" t="str">
            <v>CWT</v>
          </cell>
          <cell r="E56">
            <v>400</v>
          </cell>
          <cell r="F56">
            <v>400</v>
          </cell>
          <cell r="G56">
            <v>400</v>
          </cell>
          <cell r="H56">
            <v>20</v>
          </cell>
        </row>
        <row r="57">
          <cell r="A57">
            <v>33.299999999999997</v>
          </cell>
          <cell r="B57" t="str">
            <v>3-9-18</v>
          </cell>
          <cell r="C57" t="str">
            <v>TON</v>
          </cell>
          <cell r="D57" t="str">
            <v>CWT</v>
          </cell>
          <cell r="E57">
            <v>400</v>
          </cell>
          <cell r="F57">
            <v>400</v>
          </cell>
          <cell r="G57">
            <v>400</v>
          </cell>
          <cell r="H57">
            <v>20</v>
          </cell>
        </row>
        <row r="58">
          <cell r="A58">
            <v>33.4</v>
          </cell>
          <cell r="B58" t="str">
            <v>10-8-20</v>
          </cell>
          <cell r="C58" t="str">
            <v>TON</v>
          </cell>
          <cell r="D58" t="str">
            <v>CWT</v>
          </cell>
          <cell r="E58">
            <v>550</v>
          </cell>
          <cell r="F58">
            <v>570</v>
          </cell>
          <cell r="G58">
            <v>560</v>
          </cell>
          <cell r="H58">
            <v>28</v>
          </cell>
        </row>
        <row r="59">
          <cell r="A59">
            <v>33.5</v>
          </cell>
          <cell r="B59" t="str">
            <v>7-0-7 (LIQ.) - SIDE DRESSING</v>
          </cell>
          <cell r="C59" t="str">
            <v>TON</v>
          </cell>
          <cell r="D59" t="str">
            <v>GAL</v>
          </cell>
          <cell r="E59">
            <v>500</v>
          </cell>
          <cell r="F59">
            <v>450</v>
          </cell>
          <cell r="G59">
            <v>475</v>
          </cell>
          <cell r="H59">
            <v>1.9</v>
          </cell>
        </row>
        <row r="60">
          <cell r="A60">
            <v>33.6</v>
          </cell>
          <cell r="B60" t="str">
            <v>14-0-14 - SIDE DRESSING</v>
          </cell>
          <cell r="C60" t="str">
            <v>TON</v>
          </cell>
          <cell r="D60" t="str">
            <v>CWT</v>
          </cell>
          <cell r="E60">
            <v>400</v>
          </cell>
          <cell r="F60">
            <v>400</v>
          </cell>
          <cell r="G60">
            <v>400</v>
          </cell>
          <cell r="H60">
            <v>20</v>
          </cell>
        </row>
        <row r="61">
          <cell r="A61">
            <v>33.700000000000003</v>
          </cell>
          <cell r="B61" t="str">
            <v>3-9-24</v>
          </cell>
          <cell r="C61" t="str">
            <v>TON</v>
          </cell>
          <cell r="D61" t="str">
            <v>CWT</v>
          </cell>
          <cell r="E61">
            <v>525</v>
          </cell>
          <cell r="F61">
            <v>475</v>
          </cell>
          <cell r="G61">
            <v>500</v>
          </cell>
          <cell r="H61">
            <v>25</v>
          </cell>
        </row>
        <row r="62">
          <cell r="A62">
            <v>34</v>
          </cell>
          <cell r="B62" t="str">
            <v xml:space="preserve">   30% NITROGEN SOLUTION</v>
          </cell>
          <cell r="C62" t="str">
            <v>TON</v>
          </cell>
          <cell r="D62" t="str">
            <v>CWT</v>
          </cell>
          <cell r="E62">
            <v>580</v>
          </cell>
          <cell r="F62">
            <v>860</v>
          </cell>
          <cell r="G62">
            <v>720</v>
          </cell>
          <cell r="H62">
            <v>36</v>
          </cell>
        </row>
        <row r="63">
          <cell r="A63">
            <v>34.1</v>
          </cell>
          <cell r="B63" t="str">
            <v xml:space="preserve">   UREA (46-0-0)</v>
          </cell>
          <cell r="C63" t="str">
            <v>TON</v>
          </cell>
          <cell r="D63" t="str">
            <v>LBS</v>
          </cell>
          <cell r="E63">
            <v>904</v>
          </cell>
          <cell r="F63">
            <v>1000</v>
          </cell>
          <cell r="G63">
            <v>952</v>
          </cell>
          <cell r="H63">
            <v>0.48</v>
          </cell>
        </row>
        <row r="64">
          <cell r="A64">
            <v>34.200000000000003</v>
          </cell>
          <cell r="B64" t="str">
            <v xml:space="preserve">   100% CALCIUM NITRATE</v>
          </cell>
          <cell r="C64" t="str">
            <v>TON</v>
          </cell>
          <cell r="D64" t="str">
            <v>CWT</v>
          </cell>
          <cell r="E64">
            <v>655</v>
          </cell>
          <cell r="F64">
            <v>700</v>
          </cell>
          <cell r="G64">
            <v>677.5</v>
          </cell>
          <cell r="H64">
            <v>33.880000000000003</v>
          </cell>
        </row>
        <row r="65">
          <cell r="A65">
            <v>34.299999999999997</v>
          </cell>
          <cell r="B65" t="str">
            <v xml:space="preserve">   CALCIUM NITRATE 15.5-0-0</v>
          </cell>
          <cell r="C65" t="str">
            <v>TON</v>
          </cell>
          <cell r="D65" t="str">
            <v>LBS</v>
          </cell>
          <cell r="E65">
            <v>655</v>
          </cell>
          <cell r="F65">
            <v>700</v>
          </cell>
          <cell r="G65">
            <v>677.5</v>
          </cell>
          <cell r="H65">
            <v>0.34</v>
          </cell>
        </row>
        <row r="66">
          <cell r="A66">
            <v>35</v>
          </cell>
          <cell r="B66" t="str">
            <v xml:space="preserve">   33.5% AMMONIUM NITRATE</v>
          </cell>
          <cell r="C66" t="str">
            <v>TON</v>
          </cell>
          <cell r="D66" t="str">
            <v>LBS</v>
          </cell>
          <cell r="E66">
            <v>610</v>
          </cell>
          <cell r="F66">
            <v>789</v>
          </cell>
          <cell r="G66">
            <v>699.5</v>
          </cell>
          <cell r="H66">
            <v>1.04</v>
          </cell>
        </row>
        <row r="67">
          <cell r="A67">
            <v>35</v>
          </cell>
          <cell r="B67" t="str">
            <v xml:space="preserve">   AMMONIUM SULFATE</v>
          </cell>
          <cell r="C67" t="str">
            <v>TON</v>
          </cell>
          <cell r="D67" t="str">
            <v>LBS</v>
          </cell>
          <cell r="E67">
            <v>385</v>
          </cell>
          <cell r="F67">
            <v>749</v>
          </cell>
          <cell r="G67">
            <v>567</v>
          </cell>
          <cell r="H67">
            <v>0.85</v>
          </cell>
        </row>
        <row r="68">
          <cell r="A68">
            <v>35.1</v>
          </cell>
          <cell r="B68" t="str">
            <v>33.5% NITROGEN - SIDE DRESSING</v>
          </cell>
          <cell r="C68" t="str">
            <v>TON</v>
          </cell>
          <cell r="D68" t="str">
            <v>CWT</v>
          </cell>
          <cell r="E68">
            <v>625</v>
          </cell>
          <cell r="F68">
            <v>625</v>
          </cell>
          <cell r="G68">
            <v>625</v>
          </cell>
          <cell r="H68">
            <v>93.28</v>
          </cell>
        </row>
        <row r="69">
          <cell r="A69">
            <v>35.200000000000003</v>
          </cell>
          <cell r="B69" t="str">
            <v>30% N (LIQ) - SIDE DRESSING</v>
          </cell>
          <cell r="C69" t="str">
            <v>TON</v>
          </cell>
          <cell r="D69" t="str">
            <v>CWT</v>
          </cell>
          <cell r="E69">
            <v>385</v>
          </cell>
          <cell r="F69">
            <v>385</v>
          </cell>
          <cell r="G69">
            <v>385</v>
          </cell>
          <cell r="H69">
            <v>64.17</v>
          </cell>
        </row>
        <row r="70">
          <cell r="A70">
            <v>35.299999999999997</v>
          </cell>
          <cell r="B70" t="str">
            <v>24.5% N (LIQ) - SIDE DRESSING</v>
          </cell>
          <cell r="C70" t="str">
            <v>TON</v>
          </cell>
          <cell r="D70" t="str">
            <v>CWT</v>
          </cell>
          <cell r="E70">
            <v>375</v>
          </cell>
          <cell r="F70">
            <v>375</v>
          </cell>
          <cell r="G70">
            <v>375</v>
          </cell>
          <cell r="H70">
            <v>76.53</v>
          </cell>
        </row>
        <row r="71">
          <cell r="A71">
            <v>35.4</v>
          </cell>
          <cell r="B71" t="str">
            <v>30% N (LIQ) - SIDE DRESSING (VEG.)</v>
          </cell>
          <cell r="C71" t="str">
            <v>TON</v>
          </cell>
          <cell r="D71" t="str">
            <v>CWT</v>
          </cell>
          <cell r="E71">
            <v>385</v>
          </cell>
          <cell r="F71">
            <v>385</v>
          </cell>
          <cell r="G71">
            <v>385</v>
          </cell>
          <cell r="H71">
            <v>64.17</v>
          </cell>
        </row>
        <row r="72">
          <cell r="A72">
            <v>35.5</v>
          </cell>
          <cell r="B72" t="str">
            <v>33.5% N - SIDE DRESSING (VEG.)</v>
          </cell>
          <cell r="C72" t="str">
            <v>TON</v>
          </cell>
          <cell r="D72" t="str">
            <v>CWT</v>
          </cell>
          <cell r="E72">
            <v>625</v>
          </cell>
          <cell r="F72">
            <v>625</v>
          </cell>
          <cell r="G72">
            <v>625</v>
          </cell>
          <cell r="H72">
            <v>93.28</v>
          </cell>
        </row>
        <row r="73">
          <cell r="A73">
            <v>35.6</v>
          </cell>
          <cell r="B73" t="str">
            <v>34.5% AMMONIUM NITRATE</v>
          </cell>
          <cell r="C73" t="str">
            <v>TON</v>
          </cell>
          <cell r="D73" t="str">
            <v>LBS</v>
          </cell>
          <cell r="E73">
            <v>580</v>
          </cell>
          <cell r="F73">
            <v>590</v>
          </cell>
          <cell r="G73">
            <v>585</v>
          </cell>
          <cell r="H73">
            <v>0.85</v>
          </cell>
        </row>
        <row r="74">
          <cell r="A74">
            <v>36</v>
          </cell>
          <cell r="B74" t="str">
            <v xml:space="preserve">   0-0-60  MURATE OF POTASH</v>
          </cell>
          <cell r="C74" t="str">
            <v>TON</v>
          </cell>
          <cell r="D74" t="str">
            <v>LBS</v>
          </cell>
          <cell r="E74">
            <v>910</v>
          </cell>
          <cell r="F74">
            <v>1140</v>
          </cell>
          <cell r="G74">
            <v>1025</v>
          </cell>
          <cell r="H74">
            <v>0.51</v>
          </cell>
        </row>
        <row r="75">
          <cell r="A75">
            <v>36.1</v>
          </cell>
          <cell r="B75" t="str">
            <v xml:space="preserve">   0-0-50 POTASSIUM SULFATE</v>
          </cell>
          <cell r="C75" t="str">
            <v>TON</v>
          </cell>
          <cell r="D75" t="str">
            <v>CWT</v>
          </cell>
          <cell r="E75">
            <v>910</v>
          </cell>
          <cell r="F75">
            <v>1140</v>
          </cell>
          <cell r="G75">
            <v>1025</v>
          </cell>
          <cell r="H75">
            <v>51.25</v>
          </cell>
        </row>
        <row r="76">
          <cell r="A76">
            <v>37</v>
          </cell>
          <cell r="B76" t="str">
            <v xml:space="preserve">46% SUPERPHOSPHATE </v>
          </cell>
          <cell r="C76" t="str">
            <v>TON</v>
          </cell>
          <cell r="D76" t="str">
            <v>LBS</v>
          </cell>
          <cell r="E76">
            <v>635</v>
          </cell>
          <cell r="F76">
            <v>635</v>
          </cell>
          <cell r="G76">
            <v>635</v>
          </cell>
          <cell r="H76">
            <v>0.32</v>
          </cell>
        </row>
        <row r="77">
          <cell r="A77">
            <v>37.1</v>
          </cell>
          <cell r="B77" t="str">
            <v>100% SULFUR</v>
          </cell>
          <cell r="C77" t="str">
            <v>TON</v>
          </cell>
          <cell r="D77" t="str">
            <v>LBS</v>
          </cell>
          <cell r="E77">
            <v>550</v>
          </cell>
          <cell r="F77">
            <v>550</v>
          </cell>
          <cell r="G77">
            <v>550</v>
          </cell>
          <cell r="H77">
            <v>0.28000000000000003</v>
          </cell>
        </row>
        <row r="78">
          <cell r="A78">
            <v>38</v>
          </cell>
          <cell r="B78" t="str">
            <v xml:space="preserve">   18-46-0 DAP</v>
          </cell>
          <cell r="C78" t="str">
            <v>TON</v>
          </cell>
          <cell r="D78" t="str">
            <v>LBS</v>
          </cell>
          <cell r="E78">
            <v>912</v>
          </cell>
          <cell r="F78">
            <v>1341</v>
          </cell>
          <cell r="G78">
            <v>1126.5</v>
          </cell>
          <cell r="H78">
            <v>0.56000000000000005</v>
          </cell>
        </row>
        <row r="79">
          <cell r="A79">
            <v>39</v>
          </cell>
          <cell r="B79" t="str">
            <v>LIME BULK</v>
          </cell>
          <cell r="C79" t="str">
            <v>TON</v>
          </cell>
          <cell r="D79" t="str">
            <v>TON</v>
          </cell>
          <cell r="E79">
            <v>214</v>
          </cell>
          <cell r="F79">
            <v>250</v>
          </cell>
          <cell r="G79">
            <v>232</v>
          </cell>
          <cell r="H79">
            <v>232</v>
          </cell>
        </row>
        <row r="80">
          <cell r="A80">
            <v>40</v>
          </cell>
          <cell r="B80" t="str">
            <v>LIME SPREAD</v>
          </cell>
          <cell r="C80" t="str">
            <v>TON</v>
          </cell>
          <cell r="D80" t="str">
            <v>TON</v>
          </cell>
          <cell r="E80">
            <v>44</v>
          </cell>
          <cell r="F80">
            <v>70</v>
          </cell>
          <cell r="G80">
            <v>57</v>
          </cell>
          <cell r="H80">
            <v>57</v>
          </cell>
        </row>
        <row r="81">
          <cell r="A81">
            <v>41</v>
          </cell>
          <cell r="B81" t="str">
            <v>COST TO SPREAD 1 TN ON AN ACRE</v>
          </cell>
          <cell r="C81" t="str">
            <v>ACRE</v>
          </cell>
          <cell r="D81" t="str">
            <v>ACRE</v>
          </cell>
          <cell r="E81">
            <v>15</v>
          </cell>
          <cell r="F81">
            <v>20</v>
          </cell>
          <cell r="G81">
            <v>17.5</v>
          </cell>
          <cell r="H81">
            <v>17.5</v>
          </cell>
        </row>
        <row r="82">
          <cell r="A82">
            <v>42</v>
          </cell>
          <cell r="B82" t="str">
            <v>6-6-18 (TOBACCO)</v>
          </cell>
          <cell r="C82" t="str">
            <v>TON</v>
          </cell>
          <cell r="D82" t="str">
            <v>CWT</v>
          </cell>
          <cell r="E82">
            <v>790</v>
          </cell>
          <cell r="F82">
            <v>750</v>
          </cell>
          <cell r="G82">
            <v>770</v>
          </cell>
          <cell r="H82">
            <v>38.5</v>
          </cell>
        </row>
        <row r="83">
          <cell r="A83">
            <v>43</v>
          </cell>
          <cell r="B83" t="str">
            <v>8-8-24 (TOBACCO)</v>
          </cell>
          <cell r="C83" t="str">
            <v>TON</v>
          </cell>
          <cell r="D83" t="str">
            <v>CWT</v>
          </cell>
          <cell r="E83">
            <v>1250</v>
          </cell>
          <cell r="F83">
            <v>790</v>
          </cell>
          <cell r="G83">
            <v>1020</v>
          </cell>
          <cell r="H83">
            <v>51</v>
          </cell>
        </row>
        <row r="84">
          <cell r="A84">
            <v>44</v>
          </cell>
          <cell r="B84" t="str">
            <v>SOLUBOR</v>
          </cell>
          <cell r="C84" t="str">
            <v>LBS</v>
          </cell>
          <cell r="D84" t="str">
            <v>LBS</v>
          </cell>
          <cell r="E84">
            <v>1.5</v>
          </cell>
          <cell r="F84">
            <v>1.5</v>
          </cell>
          <cell r="G84">
            <v>1.5</v>
          </cell>
          <cell r="H84">
            <v>1.5</v>
          </cell>
        </row>
        <row r="85">
          <cell r="A85">
            <v>44.1</v>
          </cell>
          <cell r="B85" t="str">
            <v>INOCULANT</v>
          </cell>
          <cell r="C85" t="str">
            <v>OZ</v>
          </cell>
          <cell r="D85" t="str">
            <v>OZ</v>
          </cell>
          <cell r="E85">
            <v>1.1000000000000001</v>
          </cell>
          <cell r="F85">
            <v>1.1000000000000001</v>
          </cell>
          <cell r="G85">
            <v>1.1000000000000001</v>
          </cell>
          <cell r="H85">
            <v>1.1000000000000001</v>
          </cell>
        </row>
        <row r="86">
          <cell r="A86">
            <v>44.2</v>
          </cell>
          <cell r="B86" t="str">
            <v>MANGANESE SULFATE</v>
          </cell>
          <cell r="C86" t="str">
            <v>TON</v>
          </cell>
          <cell r="D86" t="str">
            <v>LBS</v>
          </cell>
          <cell r="E86">
            <v>800</v>
          </cell>
          <cell r="F86">
            <v>600</v>
          </cell>
          <cell r="G86">
            <v>700</v>
          </cell>
          <cell r="H86">
            <v>0.35</v>
          </cell>
        </row>
        <row r="88">
          <cell r="A88" t="str">
            <v>FORAGE SEED</v>
          </cell>
        </row>
        <row r="89">
          <cell r="A89">
            <v>45</v>
          </cell>
          <cell r="B89" t="str">
            <v>TALL FESCUE</v>
          </cell>
          <cell r="C89" t="str">
            <v>LBS</v>
          </cell>
          <cell r="D89" t="str">
            <v>LBS</v>
          </cell>
          <cell r="E89">
            <v>1.3</v>
          </cell>
          <cell r="F89">
            <v>1</v>
          </cell>
          <cell r="G89">
            <v>1.1499999999999999</v>
          </cell>
          <cell r="H89">
            <v>1.1499999999999999</v>
          </cell>
        </row>
        <row r="90">
          <cell r="A90">
            <v>46</v>
          </cell>
          <cell r="B90" t="str">
            <v xml:space="preserve">CLOVER </v>
          </cell>
          <cell r="C90" t="str">
            <v>LBS</v>
          </cell>
          <cell r="D90" t="str">
            <v>LBS</v>
          </cell>
          <cell r="E90">
            <v>3.9</v>
          </cell>
          <cell r="F90">
            <v>3.25</v>
          </cell>
          <cell r="G90">
            <v>3.5750000000000002</v>
          </cell>
          <cell r="H90">
            <v>3.58</v>
          </cell>
        </row>
        <row r="91">
          <cell r="A91">
            <v>47</v>
          </cell>
          <cell r="B91" t="str">
            <v>ALFALFA</v>
          </cell>
          <cell r="C91" t="str">
            <v>LBS</v>
          </cell>
          <cell r="D91" t="str">
            <v>LBS</v>
          </cell>
          <cell r="E91">
            <v>3.52</v>
          </cell>
          <cell r="F91">
            <v>3.8</v>
          </cell>
          <cell r="G91">
            <v>3.66</v>
          </cell>
          <cell r="H91">
            <v>3.66</v>
          </cell>
        </row>
        <row r="92">
          <cell r="A92">
            <v>48</v>
          </cell>
          <cell r="B92" t="str">
            <v xml:space="preserve">BAHIAGRASS </v>
          </cell>
          <cell r="C92" t="str">
            <v>LBS</v>
          </cell>
          <cell r="D92" t="str">
            <v>LBS</v>
          </cell>
          <cell r="E92">
            <v>3.5</v>
          </cell>
          <cell r="F92">
            <v>3</v>
          </cell>
          <cell r="G92">
            <v>3.25</v>
          </cell>
          <cell r="H92">
            <v>3.25</v>
          </cell>
        </row>
        <row r="93">
          <cell r="A93">
            <v>49</v>
          </cell>
          <cell r="B93" t="str">
            <v>PEARL MILLET</v>
          </cell>
          <cell r="C93" t="str">
            <v>LBS</v>
          </cell>
          <cell r="D93" t="str">
            <v>LBS</v>
          </cell>
          <cell r="E93">
            <v>1.6</v>
          </cell>
          <cell r="F93">
            <v>1.7</v>
          </cell>
          <cell r="G93">
            <v>1.65</v>
          </cell>
          <cell r="H93">
            <v>1.65</v>
          </cell>
        </row>
        <row r="94">
          <cell r="A94">
            <v>50</v>
          </cell>
          <cell r="B94" t="str">
            <v>RYEGRASS (ANNUAL)</v>
          </cell>
          <cell r="C94" t="str">
            <v>LBS</v>
          </cell>
          <cell r="D94" t="str">
            <v>LBS</v>
          </cell>
          <cell r="E94">
            <v>0.8</v>
          </cell>
          <cell r="F94">
            <v>0.7</v>
          </cell>
          <cell r="G94">
            <v>0.75</v>
          </cell>
          <cell r="H94">
            <v>0.75</v>
          </cell>
        </row>
        <row r="95">
          <cell r="A95">
            <v>51</v>
          </cell>
          <cell r="B95" t="str">
            <v>RYE</v>
          </cell>
          <cell r="C95" t="str">
            <v>BU.</v>
          </cell>
          <cell r="D95" t="str">
            <v>BU.</v>
          </cell>
          <cell r="E95">
            <v>19</v>
          </cell>
          <cell r="F95">
            <v>20</v>
          </cell>
          <cell r="G95">
            <v>19.5</v>
          </cell>
          <cell r="H95">
            <v>19.5</v>
          </cell>
        </row>
        <row r="96">
          <cell r="A96">
            <v>52</v>
          </cell>
          <cell r="B96" t="str">
            <v>SORGHUM SILAGE</v>
          </cell>
          <cell r="C96" t="str">
            <v>LBS</v>
          </cell>
          <cell r="D96" t="str">
            <v>LBS</v>
          </cell>
          <cell r="E96">
            <v>0.9</v>
          </cell>
          <cell r="F96">
            <v>0.85</v>
          </cell>
          <cell r="G96">
            <v>0.875</v>
          </cell>
          <cell r="H96">
            <v>0.88</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bmach"/>
      <sheetName val="Chemicals"/>
      <sheetName val="Machinery"/>
      <sheetName val="Seed"/>
      <sheetName val="Rates"/>
      <sheetName val="Mach Info"/>
    </sheetNames>
    <sheetDataSet>
      <sheetData sheetId="0"/>
      <sheetData sheetId="1"/>
      <sheetData sheetId="2">
        <row r="7">
          <cell r="A7">
            <v>1</v>
          </cell>
          <cell r="B7" t="str">
            <v>COMBINE</v>
          </cell>
          <cell r="C7">
            <v>450000</v>
          </cell>
          <cell r="D7">
            <v>176.45</v>
          </cell>
          <cell r="E7">
            <v>251.18</v>
          </cell>
          <cell r="F7">
            <v>427.63</v>
          </cell>
          <cell r="G7">
            <v>0.18</v>
          </cell>
          <cell r="H7" t="str">
            <v>-</v>
          </cell>
          <cell r="I7" t="str">
            <v>-</v>
          </cell>
          <cell r="J7" t="str">
            <v>-</v>
          </cell>
          <cell r="K7">
            <v>31.76</v>
          </cell>
          <cell r="L7">
            <v>45.21</v>
          </cell>
          <cell r="M7">
            <v>76.97</v>
          </cell>
        </row>
        <row r="8">
          <cell r="A8">
            <v>2</v>
          </cell>
          <cell r="B8" t="str">
            <v>COMBINE LARGE</v>
          </cell>
          <cell r="C8">
            <v>600000</v>
          </cell>
          <cell r="D8">
            <v>235.27</v>
          </cell>
          <cell r="E8">
            <v>334.91</v>
          </cell>
          <cell r="F8">
            <v>570.18000000000006</v>
          </cell>
          <cell r="G8">
            <v>0.12</v>
          </cell>
          <cell r="H8" t="str">
            <v>-</v>
          </cell>
          <cell r="I8" t="str">
            <v>-</v>
          </cell>
          <cell r="J8" t="str">
            <v>-</v>
          </cell>
          <cell r="K8">
            <v>28.23</v>
          </cell>
          <cell r="L8">
            <v>40.19</v>
          </cell>
          <cell r="M8">
            <v>68.42</v>
          </cell>
        </row>
        <row r="9">
          <cell r="A9">
            <v>3</v>
          </cell>
          <cell r="B9" t="str">
            <v>COMBINE LARGE W/ HEADER 30'</v>
          </cell>
          <cell r="C9">
            <v>837500</v>
          </cell>
          <cell r="D9">
            <v>328.39</v>
          </cell>
          <cell r="E9">
            <v>467.47</v>
          </cell>
          <cell r="F9">
            <v>795.86</v>
          </cell>
          <cell r="G9">
            <v>0.12</v>
          </cell>
          <cell r="H9" t="str">
            <v>-</v>
          </cell>
          <cell r="I9" t="str">
            <v>-</v>
          </cell>
          <cell r="J9" t="str">
            <v>-</v>
          </cell>
          <cell r="K9">
            <v>39.409999999999997</v>
          </cell>
          <cell r="L9">
            <v>56.1</v>
          </cell>
          <cell r="M9">
            <v>95.509999999999991</v>
          </cell>
        </row>
        <row r="10">
          <cell r="A10">
            <v>4</v>
          </cell>
          <cell r="B10" t="str">
            <v>COMBINE W/ HEADER 20'</v>
          </cell>
          <cell r="C10">
            <v>662500</v>
          </cell>
          <cell r="D10">
            <v>259.77</v>
          </cell>
          <cell r="E10">
            <v>369.79</v>
          </cell>
          <cell r="F10">
            <v>629.55999999999995</v>
          </cell>
          <cell r="G10">
            <v>0.18</v>
          </cell>
          <cell r="H10" t="str">
            <v>-</v>
          </cell>
          <cell r="I10" t="str">
            <v>-</v>
          </cell>
          <cell r="J10" t="str">
            <v>-</v>
          </cell>
          <cell r="K10">
            <v>46.76</v>
          </cell>
          <cell r="L10">
            <v>66.56</v>
          </cell>
          <cell r="M10">
            <v>113.32</v>
          </cell>
        </row>
        <row r="11">
          <cell r="A11">
            <v>5</v>
          </cell>
          <cell r="B11" t="str">
            <v>COTTON PICKER 4-ROW MODULE</v>
          </cell>
          <cell r="C11">
            <v>100000</v>
          </cell>
          <cell r="D11">
            <v>46.39</v>
          </cell>
          <cell r="E11">
            <v>67.599999999999994</v>
          </cell>
          <cell r="F11">
            <v>113.99</v>
          </cell>
          <cell r="G11">
            <v>0.38</v>
          </cell>
          <cell r="H11" t="str">
            <v>-</v>
          </cell>
          <cell r="I11" t="str">
            <v>-</v>
          </cell>
          <cell r="J11" t="str">
            <v>-</v>
          </cell>
          <cell r="K11">
            <v>17.63</v>
          </cell>
          <cell r="L11">
            <v>25.69</v>
          </cell>
          <cell r="M11">
            <v>43.32</v>
          </cell>
        </row>
        <row r="12">
          <cell r="A12">
            <v>6</v>
          </cell>
          <cell r="B12" t="str">
            <v>COTTON PICKER 4-ROW</v>
          </cell>
          <cell r="C12">
            <v>850000</v>
          </cell>
          <cell r="D12">
            <v>394.31</v>
          </cell>
          <cell r="E12">
            <v>574.55999999999995</v>
          </cell>
          <cell r="F12">
            <v>968.86999999999989</v>
          </cell>
          <cell r="G12">
            <v>0.38</v>
          </cell>
          <cell r="H12" t="str">
            <v>-</v>
          </cell>
          <cell r="I12" t="str">
            <v>-</v>
          </cell>
          <cell r="J12" t="str">
            <v>-</v>
          </cell>
          <cell r="K12">
            <v>149.84</v>
          </cell>
          <cell r="L12">
            <v>218.33</v>
          </cell>
          <cell r="M12">
            <v>368.17</v>
          </cell>
        </row>
        <row r="13">
          <cell r="A13">
            <v>6.1</v>
          </cell>
          <cell r="B13" t="str">
            <v>COTTON PICKER 6-ROW</v>
          </cell>
          <cell r="C13">
            <v>1000000</v>
          </cell>
          <cell r="D13">
            <v>463.89</v>
          </cell>
          <cell r="E13">
            <v>675.96</v>
          </cell>
          <cell r="F13">
            <v>1139.8499999999999</v>
          </cell>
          <cell r="G13">
            <v>0.31</v>
          </cell>
          <cell r="H13" t="str">
            <v>-</v>
          </cell>
          <cell r="I13" t="str">
            <v>-</v>
          </cell>
          <cell r="J13" t="str">
            <v>-</v>
          </cell>
          <cell r="K13">
            <v>143.81</v>
          </cell>
          <cell r="L13">
            <v>209.55</v>
          </cell>
          <cell r="M13">
            <v>353.36</v>
          </cell>
        </row>
        <row r="14">
          <cell r="A14">
            <v>7</v>
          </cell>
          <cell r="B14" t="str">
            <v>HIBOY 90'</v>
          </cell>
          <cell r="C14">
            <v>425000</v>
          </cell>
          <cell r="D14">
            <v>207.78</v>
          </cell>
          <cell r="E14">
            <v>357.79</v>
          </cell>
          <cell r="F14">
            <v>565.57000000000005</v>
          </cell>
          <cell r="G14">
            <v>0.03</v>
          </cell>
          <cell r="H14" t="str">
            <v>-</v>
          </cell>
          <cell r="I14" t="str">
            <v>-</v>
          </cell>
          <cell r="J14" t="str">
            <v>-</v>
          </cell>
          <cell r="K14">
            <v>6.23</v>
          </cell>
          <cell r="L14">
            <v>10.73</v>
          </cell>
          <cell r="M14">
            <v>16.96</v>
          </cell>
        </row>
        <row r="15">
          <cell r="A15">
            <v>8</v>
          </cell>
          <cell r="B15" t="str">
            <v>TOBACCO HAND HAR. RIDING AID  4-ROW</v>
          </cell>
          <cell r="C15">
            <v>80000</v>
          </cell>
          <cell r="D15">
            <v>18.559999999999999</v>
          </cell>
          <cell r="E15">
            <v>38.380000000000003</v>
          </cell>
          <cell r="F15">
            <v>56.94</v>
          </cell>
          <cell r="G15">
            <v>2.2799999999999998</v>
          </cell>
          <cell r="H15" t="str">
            <v>-</v>
          </cell>
          <cell r="I15" t="str">
            <v>-</v>
          </cell>
          <cell r="J15" t="str">
            <v>-</v>
          </cell>
          <cell r="K15">
            <v>42.32</v>
          </cell>
          <cell r="L15">
            <v>87.51</v>
          </cell>
          <cell r="M15">
            <v>129.83000000000001</v>
          </cell>
        </row>
        <row r="16">
          <cell r="A16">
            <v>9</v>
          </cell>
          <cell r="B16" t="str">
            <v>TOBACCO PICKER 2-ROW</v>
          </cell>
          <cell r="C16">
            <v>120000</v>
          </cell>
          <cell r="D16">
            <v>47.05</v>
          </cell>
          <cell r="E16">
            <v>67</v>
          </cell>
          <cell r="F16">
            <v>114.05</v>
          </cell>
          <cell r="G16">
            <v>0.94</v>
          </cell>
          <cell r="H16" t="str">
            <v>-</v>
          </cell>
          <cell r="I16" t="str">
            <v>-</v>
          </cell>
          <cell r="J16" t="str">
            <v>-</v>
          </cell>
          <cell r="K16">
            <v>44.23</v>
          </cell>
          <cell r="L16">
            <v>62.98</v>
          </cell>
          <cell r="M16">
            <v>107.21</v>
          </cell>
        </row>
        <row r="17">
          <cell r="A17">
            <v>9.1</v>
          </cell>
          <cell r="B17" t="str">
            <v>TOBACCO STRIPPER</v>
          </cell>
          <cell r="C17">
            <v>75000</v>
          </cell>
          <cell r="D17">
            <v>29.41</v>
          </cell>
          <cell r="E17">
            <v>41.87</v>
          </cell>
          <cell r="F17">
            <v>71.28</v>
          </cell>
          <cell r="G17">
            <v>0.63</v>
          </cell>
          <cell r="H17" t="str">
            <v>-</v>
          </cell>
          <cell r="I17" t="str">
            <v>-</v>
          </cell>
          <cell r="J17" t="str">
            <v>-</v>
          </cell>
          <cell r="K17">
            <v>18.53</v>
          </cell>
          <cell r="L17">
            <v>26.38</v>
          </cell>
          <cell r="M17">
            <v>44.91</v>
          </cell>
        </row>
        <row r="18">
          <cell r="A18">
            <v>10</v>
          </cell>
          <cell r="B18" t="str">
            <v>TRACTOR 50-60 HP (1)</v>
          </cell>
          <cell r="C18">
            <v>30000</v>
          </cell>
          <cell r="D18">
            <v>10.01</v>
          </cell>
          <cell r="E18">
            <v>12.39</v>
          </cell>
          <cell r="F18">
            <v>22.4</v>
          </cell>
          <cell r="G18" t="str">
            <v>-</v>
          </cell>
          <cell r="H18" t="str">
            <v>-</v>
          </cell>
          <cell r="I18" t="str">
            <v>-</v>
          </cell>
          <cell r="J18" t="str">
            <v>-</v>
          </cell>
          <cell r="K18" t="str">
            <v>-</v>
          </cell>
          <cell r="L18" t="str">
            <v>-</v>
          </cell>
          <cell r="M18" t="str">
            <v>-</v>
          </cell>
        </row>
        <row r="19">
          <cell r="A19">
            <v>11</v>
          </cell>
          <cell r="B19" t="str">
            <v>TRACTOR 70-80 HP (2)</v>
          </cell>
          <cell r="C19">
            <v>60000</v>
          </cell>
          <cell r="D19">
            <v>15.4</v>
          </cell>
          <cell r="E19">
            <v>24.78</v>
          </cell>
          <cell r="F19">
            <v>40.18</v>
          </cell>
          <cell r="G19" t="str">
            <v>-</v>
          </cell>
          <cell r="H19" t="str">
            <v>-</v>
          </cell>
          <cell r="I19" t="str">
            <v>-</v>
          </cell>
          <cell r="J19" t="str">
            <v>-</v>
          </cell>
          <cell r="K19" t="str">
            <v>-</v>
          </cell>
          <cell r="L19" t="str">
            <v>-</v>
          </cell>
          <cell r="M19" t="str">
            <v>-</v>
          </cell>
        </row>
        <row r="20">
          <cell r="A20">
            <v>12</v>
          </cell>
          <cell r="B20" t="str">
            <v>TRACTOR 95-105 HP (3)</v>
          </cell>
          <cell r="C20">
            <v>80000</v>
          </cell>
          <cell r="D20">
            <v>20.53</v>
          </cell>
          <cell r="E20">
            <v>33.04</v>
          </cell>
          <cell r="F20">
            <v>53.57</v>
          </cell>
          <cell r="G20" t="str">
            <v>-</v>
          </cell>
          <cell r="H20" t="str">
            <v>-</v>
          </cell>
          <cell r="I20" t="str">
            <v>-</v>
          </cell>
          <cell r="J20" t="str">
            <v>-</v>
          </cell>
          <cell r="K20" t="str">
            <v>-</v>
          </cell>
          <cell r="L20" t="str">
            <v>-</v>
          </cell>
          <cell r="M20" t="str">
            <v>-</v>
          </cell>
        </row>
        <row r="21">
          <cell r="A21">
            <v>13</v>
          </cell>
          <cell r="B21" t="str">
            <v>TRACTOR 115-125 HP (4)</v>
          </cell>
          <cell r="C21">
            <v>120000</v>
          </cell>
          <cell r="D21">
            <v>25.87</v>
          </cell>
          <cell r="E21">
            <v>49.56</v>
          </cell>
          <cell r="F21">
            <v>75.430000000000007</v>
          </cell>
          <cell r="G21" t="str">
            <v>-</v>
          </cell>
          <cell r="H21" t="str">
            <v>-</v>
          </cell>
          <cell r="I21" t="str">
            <v>-</v>
          </cell>
          <cell r="J21" t="str">
            <v>-</v>
          </cell>
          <cell r="K21" t="str">
            <v>-</v>
          </cell>
          <cell r="L21" t="str">
            <v>-</v>
          </cell>
          <cell r="M21" t="str">
            <v>-</v>
          </cell>
        </row>
        <row r="22">
          <cell r="A22">
            <v>14</v>
          </cell>
          <cell r="B22" t="str">
            <v>TRACTOR 135-145 HP (5)</v>
          </cell>
          <cell r="C22">
            <v>130000</v>
          </cell>
          <cell r="D22">
            <v>29.67</v>
          </cell>
          <cell r="E22">
            <v>53.69</v>
          </cell>
          <cell r="F22">
            <v>83.36</v>
          </cell>
          <cell r="G22" t="str">
            <v>-</v>
          </cell>
          <cell r="H22" t="str">
            <v>-</v>
          </cell>
          <cell r="I22" t="str">
            <v>-</v>
          </cell>
          <cell r="J22" t="str">
            <v>-</v>
          </cell>
          <cell r="K22" t="str">
            <v>-</v>
          </cell>
          <cell r="L22" t="str">
            <v>-</v>
          </cell>
          <cell r="M22" t="str">
            <v>-</v>
          </cell>
        </row>
        <row r="23">
          <cell r="A23">
            <v>15</v>
          </cell>
          <cell r="B23" t="str">
            <v>TRACTOR 155-165 HP (6)</v>
          </cell>
          <cell r="C23">
            <v>145000</v>
          </cell>
          <cell r="D23">
            <v>33.72</v>
          </cell>
          <cell r="E23">
            <v>59.88</v>
          </cell>
          <cell r="F23">
            <v>93.6</v>
          </cell>
          <cell r="G23" t="str">
            <v>-</v>
          </cell>
          <cell r="H23" t="str">
            <v>-</v>
          </cell>
          <cell r="I23" t="str">
            <v>-</v>
          </cell>
          <cell r="J23" t="str">
            <v>-</v>
          </cell>
          <cell r="K23" t="str">
            <v>-</v>
          </cell>
          <cell r="L23" t="str">
            <v>-</v>
          </cell>
          <cell r="M23" t="str">
            <v>-</v>
          </cell>
        </row>
        <row r="24">
          <cell r="A24">
            <v>16</v>
          </cell>
          <cell r="B24" t="str">
            <v>TRACTOR 175-185 HP (7)</v>
          </cell>
          <cell r="C24">
            <v>180000</v>
          </cell>
          <cell r="D24">
            <v>38.81</v>
          </cell>
          <cell r="E24">
            <v>74.33</v>
          </cell>
          <cell r="F24">
            <v>113.14</v>
          </cell>
          <cell r="G24" t="str">
            <v>-</v>
          </cell>
          <cell r="H24" t="str">
            <v>-</v>
          </cell>
          <cell r="I24" t="str">
            <v>-</v>
          </cell>
          <cell r="J24" t="str">
            <v>-</v>
          </cell>
          <cell r="K24" t="str">
            <v>-</v>
          </cell>
          <cell r="L24" t="str">
            <v>-</v>
          </cell>
          <cell r="M24" t="str">
            <v>-</v>
          </cell>
        </row>
        <row r="25">
          <cell r="A25">
            <v>16.100000000000001</v>
          </cell>
          <cell r="B25" t="str">
            <v>TRACTOR 195-205 HP (8)</v>
          </cell>
          <cell r="C25">
            <v>215000</v>
          </cell>
          <cell r="D25">
            <v>52.09</v>
          </cell>
          <cell r="E25">
            <v>88.79</v>
          </cell>
          <cell r="F25">
            <v>140.88</v>
          </cell>
          <cell r="G25" t="str">
            <v>-</v>
          </cell>
          <cell r="H25" t="str">
            <v>-</v>
          </cell>
          <cell r="I25" t="str">
            <v>-</v>
          </cell>
          <cell r="J25" t="str">
            <v>-</v>
          </cell>
          <cell r="K25" t="str">
            <v>-</v>
          </cell>
          <cell r="L25" t="str">
            <v>-</v>
          </cell>
          <cell r="M25" t="str">
            <v>-</v>
          </cell>
        </row>
        <row r="26">
          <cell r="A26">
            <v>17</v>
          </cell>
          <cell r="B26" t="str">
            <v>TRACTOR 245-255HP (9)</v>
          </cell>
          <cell r="C26">
            <v>337500</v>
          </cell>
          <cell r="D26">
            <v>50.24</v>
          </cell>
          <cell r="E26">
            <v>139.38</v>
          </cell>
          <cell r="F26">
            <v>189.62</v>
          </cell>
          <cell r="G26" t="str">
            <v>-</v>
          </cell>
          <cell r="H26" t="str">
            <v>-</v>
          </cell>
          <cell r="I26" t="str">
            <v>-</v>
          </cell>
          <cell r="J26" t="str">
            <v>-</v>
          </cell>
          <cell r="K26" t="str">
            <v>-</v>
          </cell>
          <cell r="L26" t="str">
            <v>-</v>
          </cell>
          <cell r="M26" t="str">
            <v>-</v>
          </cell>
        </row>
        <row r="27">
          <cell r="A27">
            <v>17.100000000000001</v>
          </cell>
          <cell r="B27" t="str">
            <v>VEGETABLE PICKER  4-ROW</v>
          </cell>
          <cell r="C27">
            <v>166591.17768898606</v>
          </cell>
          <cell r="D27">
            <v>57.51</v>
          </cell>
          <cell r="E27">
            <v>123.98</v>
          </cell>
          <cell r="F27">
            <v>181.49</v>
          </cell>
          <cell r="G27">
            <v>0.25</v>
          </cell>
          <cell r="H27" t="str">
            <v>-</v>
          </cell>
          <cell r="I27" t="str">
            <v>-</v>
          </cell>
          <cell r="J27" t="str">
            <v>-</v>
          </cell>
          <cell r="K27">
            <v>14.38</v>
          </cell>
          <cell r="L27">
            <v>31</v>
          </cell>
          <cell r="M27">
            <v>45.38</v>
          </cell>
        </row>
        <row r="28">
          <cell r="A28">
            <v>17.2</v>
          </cell>
          <cell r="B28" t="str">
            <v>VEGETABLE PICKER  1-ROW</v>
          </cell>
          <cell r="C28">
            <v>57500</v>
          </cell>
          <cell r="D28">
            <v>23.8</v>
          </cell>
          <cell r="E28">
            <v>40.369999999999997</v>
          </cell>
          <cell r="F28">
            <v>64.17</v>
          </cell>
          <cell r="G28">
            <v>0.79</v>
          </cell>
          <cell r="H28" t="str">
            <v>-</v>
          </cell>
          <cell r="I28" t="str">
            <v>-</v>
          </cell>
          <cell r="J28" t="str">
            <v>-</v>
          </cell>
          <cell r="K28">
            <v>18.8</v>
          </cell>
          <cell r="L28">
            <v>31.89</v>
          </cell>
          <cell r="M28">
            <v>50.69</v>
          </cell>
        </row>
        <row r="29">
          <cell r="A29">
            <v>17.3</v>
          </cell>
          <cell r="B29" t="str">
            <v>FORAGE HARVESTER</v>
          </cell>
          <cell r="C29">
            <v>94500</v>
          </cell>
          <cell r="D29">
            <v>35.369999999999997</v>
          </cell>
          <cell r="E29">
            <v>53.14</v>
          </cell>
          <cell r="F29">
            <v>88.509999999999991</v>
          </cell>
          <cell r="G29">
            <v>0.56000000000000005</v>
          </cell>
          <cell r="H29" t="str">
            <v>-</v>
          </cell>
          <cell r="I29" t="str">
            <v>-</v>
          </cell>
          <cell r="J29" t="str">
            <v>-</v>
          </cell>
          <cell r="K29">
            <v>19.809999999999999</v>
          </cell>
          <cell r="L29">
            <v>29.76</v>
          </cell>
          <cell r="M29">
            <v>49.57</v>
          </cell>
        </row>
        <row r="30">
          <cell r="A30"/>
          <cell r="B30"/>
          <cell r="C30"/>
          <cell r="D30"/>
          <cell r="E30"/>
          <cell r="F30"/>
          <cell r="G30"/>
          <cell r="H30"/>
          <cell r="I30"/>
          <cell r="J30"/>
          <cell r="K30"/>
          <cell r="L30"/>
          <cell r="M30"/>
        </row>
        <row r="31">
          <cell r="A31" t="str">
            <v>DRAWN IMPLEMENTS</v>
          </cell>
          <cell r="B31"/>
          <cell r="C31"/>
          <cell r="D31"/>
          <cell r="E31"/>
          <cell r="F31"/>
          <cell r="G31"/>
          <cell r="H31"/>
          <cell r="I31"/>
          <cell r="J31"/>
          <cell r="K31"/>
          <cell r="L31"/>
          <cell r="M31"/>
        </row>
        <row r="32">
          <cell r="A32">
            <v>18</v>
          </cell>
          <cell r="B32" t="str">
            <v>4-BOTTOM FLIP PLOW</v>
          </cell>
          <cell r="C32">
            <v>5678.4560264283691</v>
          </cell>
          <cell r="D32">
            <v>4.49</v>
          </cell>
          <cell r="E32">
            <v>4.4000000000000004</v>
          </cell>
          <cell r="F32">
            <v>8.89</v>
          </cell>
          <cell r="G32">
            <v>0.25</v>
          </cell>
          <cell r="H32">
            <v>1.1200000000000001</v>
          </cell>
          <cell r="I32">
            <v>1.1000000000000001</v>
          </cell>
          <cell r="J32">
            <v>2.2200000000000002</v>
          </cell>
          <cell r="K32">
            <v>4.97</v>
          </cell>
          <cell r="L32">
            <v>7.3</v>
          </cell>
          <cell r="M32">
            <v>12.27</v>
          </cell>
        </row>
        <row r="33">
          <cell r="A33">
            <v>19</v>
          </cell>
          <cell r="B33" t="str">
            <v>5-BOTTOM PLOW</v>
          </cell>
          <cell r="C33">
            <v>8983.9475962616634</v>
          </cell>
          <cell r="D33">
            <v>7.1</v>
          </cell>
          <cell r="E33">
            <v>6.96</v>
          </cell>
          <cell r="F33">
            <v>14.059999999999999</v>
          </cell>
          <cell r="G33">
            <v>0.2</v>
          </cell>
          <cell r="H33">
            <v>1.42</v>
          </cell>
          <cell r="I33">
            <v>1.39</v>
          </cell>
          <cell r="J33">
            <v>2.8099999999999996</v>
          </cell>
          <cell r="K33">
            <v>5.53</v>
          </cell>
          <cell r="L33">
            <v>8</v>
          </cell>
          <cell r="M33">
            <v>13.530000000000001</v>
          </cell>
        </row>
        <row r="34">
          <cell r="A34">
            <v>20</v>
          </cell>
          <cell r="B34" t="str">
            <v>BALE WAGON</v>
          </cell>
          <cell r="C34">
            <v>5749.4454994487251</v>
          </cell>
          <cell r="D34">
            <v>2.2400000000000002</v>
          </cell>
          <cell r="E34">
            <v>6.47</v>
          </cell>
          <cell r="F34">
            <v>8.7100000000000009</v>
          </cell>
          <cell r="G34">
            <v>0.17</v>
          </cell>
          <cell r="H34">
            <v>0.38</v>
          </cell>
          <cell r="I34">
            <v>1.1000000000000001</v>
          </cell>
          <cell r="J34">
            <v>1.48</v>
          </cell>
          <cell r="K34">
            <v>2.08</v>
          </cell>
          <cell r="L34">
            <v>3.21</v>
          </cell>
          <cell r="M34">
            <v>5.29</v>
          </cell>
        </row>
        <row r="35">
          <cell r="A35">
            <v>21</v>
          </cell>
          <cell r="B35" t="str">
            <v>CHISEL PLOW 12'</v>
          </cell>
          <cell r="C35">
            <v>6568.6882037351625</v>
          </cell>
          <cell r="D35">
            <v>1.1000000000000001</v>
          </cell>
          <cell r="E35">
            <v>8.49</v>
          </cell>
          <cell r="F35">
            <v>9.59</v>
          </cell>
          <cell r="G35">
            <v>0.2</v>
          </cell>
          <cell r="H35">
            <v>0.22</v>
          </cell>
          <cell r="I35">
            <v>1.7</v>
          </cell>
          <cell r="J35">
            <v>1.92</v>
          </cell>
          <cell r="K35">
            <v>4.33</v>
          </cell>
          <cell r="L35">
            <v>8.31</v>
          </cell>
          <cell r="M35">
            <v>12.64</v>
          </cell>
        </row>
        <row r="36">
          <cell r="A36">
            <v>22</v>
          </cell>
          <cell r="B36" t="str">
            <v>CHISEL PLOW 14'</v>
          </cell>
          <cell r="C36">
            <v>7658.2528336175301</v>
          </cell>
          <cell r="D36">
            <v>1.28</v>
          </cell>
          <cell r="E36">
            <v>9.89</v>
          </cell>
          <cell r="F36">
            <v>11.17</v>
          </cell>
          <cell r="G36">
            <v>0.17</v>
          </cell>
          <cell r="H36">
            <v>0.22</v>
          </cell>
          <cell r="I36">
            <v>1.68</v>
          </cell>
          <cell r="J36">
            <v>1.9</v>
          </cell>
          <cell r="K36">
            <v>3.71</v>
          </cell>
          <cell r="L36">
            <v>7.3</v>
          </cell>
          <cell r="M36">
            <v>11.01</v>
          </cell>
        </row>
        <row r="37">
          <cell r="A37">
            <v>23</v>
          </cell>
          <cell r="B37" t="str">
            <v>CHISEL PLOW 18'</v>
          </cell>
          <cell r="C37">
            <v>11722.110660151968</v>
          </cell>
          <cell r="D37">
            <v>1.96</v>
          </cell>
          <cell r="E37">
            <v>15.15</v>
          </cell>
          <cell r="F37">
            <v>17.11</v>
          </cell>
          <cell r="G37">
            <v>0.12</v>
          </cell>
          <cell r="H37">
            <v>0.24</v>
          </cell>
          <cell r="I37">
            <v>1.82</v>
          </cell>
          <cell r="J37">
            <v>2.06</v>
          </cell>
          <cell r="K37">
            <v>3.34</v>
          </cell>
          <cell r="L37">
            <v>7.77</v>
          </cell>
          <cell r="M37">
            <v>11.11</v>
          </cell>
        </row>
        <row r="38">
          <cell r="A38">
            <v>24</v>
          </cell>
          <cell r="B38" t="str">
            <v>COTTON TRAILER</v>
          </cell>
          <cell r="C38">
            <v>6267.014217913299</v>
          </cell>
          <cell r="D38">
            <v>3.3</v>
          </cell>
          <cell r="E38">
            <v>6.47</v>
          </cell>
          <cell r="F38">
            <v>9.77</v>
          </cell>
          <cell r="G38">
            <v>0.34</v>
          </cell>
          <cell r="H38">
            <v>1.1200000000000001</v>
          </cell>
          <cell r="I38">
            <v>2.2000000000000002</v>
          </cell>
          <cell r="J38">
            <v>3.3200000000000003</v>
          </cell>
          <cell r="K38">
            <v>4.53</v>
          </cell>
          <cell r="L38">
            <v>6.41</v>
          </cell>
          <cell r="M38">
            <v>10.940000000000001</v>
          </cell>
        </row>
        <row r="39">
          <cell r="A39">
            <v>25</v>
          </cell>
          <cell r="B39" t="str">
            <v>CULTIPACKER</v>
          </cell>
          <cell r="C39">
            <v>2674.287443898811</v>
          </cell>
          <cell r="D39">
            <v>0.36</v>
          </cell>
          <cell r="E39">
            <v>5.73</v>
          </cell>
          <cell r="F39">
            <v>6.0900000000000007</v>
          </cell>
          <cell r="G39">
            <v>0.2</v>
          </cell>
          <cell r="H39">
            <v>7.0000000000000007E-2</v>
          </cell>
          <cell r="I39">
            <v>1.1499999999999999</v>
          </cell>
          <cell r="J39">
            <v>1.22</v>
          </cell>
          <cell r="K39">
            <v>3.15</v>
          </cell>
          <cell r="L39">
            <v>6.1</v>
          </cell>
          <cell r="M39">
            <v>9.25</v>
          </cell>
        </row>
        <row r="40">
          <cell r="A40">
            <v>26</v>
          </cell>
          <cell r="B40" t="str">
            <v>CULTIVATOR 1-ROW</v>
          </cell>
          <cell r="C40">
            <v>1069.4079006635352</v>
          </cell>
          <cell r="D40">
            <v>0.23</v>
          </cell>
          <cell r="E40">
            <v>1.8</v>
          </cell>
          <cell r="F40">
            <v>2.0300000000000002</v>
          </cell>
          <cell r="G40">
            <v>1.18</v>
          </cell>
          <cell r="H40">
            <v>0.27</v>
          </cell>
          <cell r="I40">
            <v>2.12</v>
          </cell>
          <cell r="J40">
            <v>2.39</v>
          </cell>
          <cell r="K40">
            <v>12.08</v>
          </cell>
          <cell r="L40">
            <v>16.739999999999998</v>
          </cell>
          <cell r="M40">
            <v>28.82</v>
          </cell>
        </row>
        <row r="41">
          <cell r="A41">
            <v>27</v>
          </cell>
          <cell r="B41" t="str">
            <v>CULTIVATOR 2-ROW</v>
          </cell>
          <cell r="C41">
            <v>2296.6202306790578</v>
          </cell>
          <cell r="D41">
            <v>0.49</v>
          </cell>
          <cell r="E41">
            <v>3.87</v>
          </cell>
          <cell r="F41">
            <v>4.3600000000000003</v>
          </cell>
          <cell r="G41">
            <v>0.56000000000000005</v>
          </cell>
          <cell r="H41">
            <v>0.27</v>
          </cell>
          <cell r="I41">
            <v>2.17</v>
          </cell>
          <cell r="J41">
            <v>2.44</v>
          </cell>
          <cell r="K41">
            <v>5.88</v>
          </cell>
          <cell r="L41">
            <v>9.11</v>
          </cell>
          <cell r="M41">
            <v>14.989999999999998</v>
          </cell>
        </row>
        <row r="42">
          <cell r="A42">
            <v>28</v>
          </cell>
          <cell r="B42" t="str">
            <v>CULTIVATOR 4-ROW</v>
          </cell>
          <cell r="C42">
            <v>3881.0178702851608</v>
          </cell>
          <cell r="D42">
            <v>1.03</v>
          </cell>
          <cell r="E42">
            <v>5.45</v>
          </cell>
          <cell r="F42">
            <v>6.48</v>
          </cell>
          <cell r="G42">
            <v>0.23</v>
          </cell>
          <cell r="H42">
            <v>0.24</v>
          </cell>
          <cell r="I42">
            <v>1.25</v>
          </cell>
          <cell r="J42">
            <v>1.49</v>
          </cell>
          <cell r="K42">
            <v>3.78</v>
          </cell>
          <cell r="L42">
            <v>6.95</v>
          </cell>
          <cell r="M42">
            <v>10.73</v>
          </cell>
        </row>
        <row r="43">
          <cell r="A43">
            <v>29</v>
          </cell>
          <cell r="B43" t="str">
            <v>CULTIVATOR 6-ROW</v>
          </cell>
          <cell r="C43">
            <v>5163.6931972894245</v>
          </cell>
          <cell r="D43">
            <v>1.64</v>
          </cell>
          <cell r="E43">
            <v>5.8</v>
          </cell>
          <cell r="F43">
            <v>7.4399999999999995</v>
          </cell>
          <cell r="G43">
            <v>0.17</v>
          </cell>
          <cell r="H43">
            <v>0.28000000000000003</v>
          </cell>
          <cell r="I43">
            <v>0.99</v>
          </cell>
          <cell r="J43">
            <v>1.27</v>
          </cell>
          <cell r="K43">
            <v>2.9</v>
          </cell>
          <cell r="L43">
            <v>5.2</v>
          </cell>
          <cell r="M43">
            <v>8.1</v>
          </cell>
        </row>
        <row r="44">
          <cell r="A44">
            <v>30</v>
          </cell>
          <cell r="B44" t="str">
            <v>CULTIVATOR W/ HERB.&amp;INSEC. 6-ROW</v>
          </cell>
          <cell r="C44">
            <v>6474.7542601262194</v>
          </cell>
          <cell r="D44">
            <v>1.86</v>
          </cell>
          <cell r="E44">
            <v>10.9</v>
          </cell>
          <cell r="F44">
            <v>12.76</v>
          </cell>
          <cell r="G44">
            <v>0.17</v>
          </cell>
          <cell r="H44">
            <v>0.32</v>
          </cell>
          <cell r="I44">
            <v>1.85</v>
          </cell>
          <cell r="J44">
            <v>2.17</v>
          </cell>
          <cell r="K44">
            <v>2.93</v>
          </cell>
          <cell r="L44">
            <v>6.07</v>
          </cell>
          <cell r="M44">
            <v>9</v>
          </cell>
        </row>
        <row r="45">
          <cell r="A45">
            <v>31</v>
          </cell>
          <cell r="B45" t="str">
            <v>CULTIVATOR W/ HERBICIDE 6-ROW</v>
          </cell>
          <cell r="C45">
            <v>5885.5819148493101</v>
          </cell>
          <cell r="D45">
            <v>1.69</v>
          </cell>
          <cell r="E45">
            <v>9.91</v>
          </cell>
          <cell r="F45">
            <v>11.6</v>
          </cell>
          <cell r="G45">
            <v>0.17</v>
          </cell>
          <cell r="H45">
            <v>0.28999999999999998</v>
          </cell>
          <cell r="I45">
            <v>1.68</v>
          </cell>
          <cell r="J45">
            <v>1.97</v>
          </cell>
          <cell r="K45">
            <v>2.91</v>
          </cell>
          <cell r="L45">
            <v>5.9</v>
          </cell>
          <cell r="M45">
            <v>8.81</v>
          </cell>
        </row>
        <row r="46">
          <cell r="A46">
            <v>32</v>
          </cell>
          <cell r="B46">
            <v>0</v>
          </cell>
          <cell r="C46">
            <v>5885.5819148493101</v>
          </cell>
          <cell r="D46">
            <v>1.69</v>
          </cell>
          <cell r="E46">
            <v>9.91</v>
          </cell>
          <cell r="F46">
            <v>11.6</v>
          </cell>
          <cell r="G46">
            <v>0.17</v>
          </cell>
          <cell r="H46">
            <v>0.28999999999999998</v>
          </cell>
          <cell r="I46">
            <v>1.68</v>
          </cell>
          <cell r="J46">
            <v>1.97</v>
          </cell>
          <cell r="K46">
            <v>2.91</v>
          </cell>
          <cell r="L46">
            <v>5.9</v>
          </cell>
          <cell r="M46">
            <v>8.81</v>
          </cell>
        </row>
        <row r="47">
          <cell r="A47">
            <v>33</v>
          </cell>
          <cell r="B47" t="str">
            <v>CULTIVATOR W/ SPRAYER 6-ROW</v>
          </cell>
          <cell r="C47">
            <v>5885.5819148493101</v>
          </cell>
          <cell r="D47">
            <v>1.69</v>
          </cell>
          <cell r="E47">
            <v>9.91</v>
          </cell>
          <cell r="F47">
            <v>11.6</v>
          </cell>
          <cell r="G47">
            <v>0.17</v>
          </cell>
          <cell r="H47">
            <v>0.28999999999999998</v>
          </cell>
          <cell r="I47">
            <v>1.68</v>
          </cell>
          <cell r="J47">
            <v>1.97</v>
          </cell>
          <cell r="K47">
            <v>2.91</v>
          </cell>
          <cell r="L47">
            <v>5.9</v>
          </cell>
          <cell r="M47">
            <v>8.81</v>
          </cell>
        </row>
        <row r="48">
          <cell r="A48">
            <v>34</v>
          </cell>
          <cell r="B48" t="str">
            <v>DIGGER INVERTER 2-ROW</v>
          </cell>
          <cell r="C48">
            <v>7376.4193606716035</v>
          </cell>
          <cell r="D48">
            <v>5.71</v>
          </cell>
          <cell r="E48">
            <v>12.39</v>
          </cell>
          <cell r="F48">
            <v>18.100000000000001</v>
          </cell>
          <cell r="G48">
            <v>0.92</v>
          </cell>
          <cell r="H48">
            <v>5.25</v>
          </cell>
          <cell r="I48">
            <v>11.4</v>
          </cell>
          <cell r="J48">
            <v>16.649999999999999</v>
          </cell>
          <cell r="K48">
            <v>24.14</v>
          </cell>
          <cell r="L48">
            <v>41.8</v>
          </cell>
          <cell r="M48">
            <v>65.94</v>
          </cell>
        </row>
        <row r="49">
          <cell r="A49">
            <v>34.1</v>
          </cell>
          <cell r="B49" t="str">
            <v>DIGGER INVERTER 6-ROW</v>
          </cell>
          <cell r="C49">
            <v>17891.246363845763</v>
          </cell>
          <cell r="D49">
            <v>13.86</v>
          </cell>
          <cell r="E49">
            <v>30.05</v>
          </cell>
          <cell r="F49">
            <v>43.91</v>
          </cell>
          <cell r="G49">
            <v>0.34</v>
          </cell>
          <cell r="H49">
            <v>4.71</v>
          </cell>
          <cell r="I49">
            <v>10.220000000000001</v>
          </cell>
          <cell r="J49">
            <v>14.93</v>
          </cell>
          <cell r="K49">
            <v>14.8</v>
          </cell>
          <cell r="L49">
            <v>28.47</v>
          </cell>
          <cell r="M49">
            <v>43.269999999999996</v>
          </cell>
        </row>
        <row r="50">
          <cell r="A50">
            <v>35</v>
          </cell>
          <cell r="B50" t="str">
            <v>DISK W/ SPRAYER 16'</v>
          </cell>
          <cell r="C50">
            <v>14606.55338171294</v>
          </cell>
          <cell r="D50">
            <v>2.92</v>
          </cell>
          <cell r="E50">
            <v>17.09</v>
          </cell>
          <cell r="F50">
            <v>20.009999999999998</v>
          </cell>
          <cell r="G50">
            <v>0.15</v>
          </cell>
          <cell r="H50">
            <v>0.44</v>
          </cell>
          <cell r="I50">
            <v>2.56</v>
          </cell>
          <cell r="J50">
            <v>3</v>
          </cell>
          <cell r="K50">
            <v>3.52</v>
          </cell>
          <cell r="L50">
            <v>7.52</v>
          </cell>
          <cell r="M50">
            <v>11.04</v>
          </cell>
        </row>
        <row r="51">
          <cell r="A51">
            <v>36</v>
          </cell>
          <cell r="B51" t="str">
            <v>DISK W/ SPRAYER 21'</v>
          </cell>
          <cell r="C51">
            <v>17957.469679696871</v>
          </cell>
          <cell r="D51">
            <v>3.59</v>
          </cell>
          <cell r="E51">
            <v>21.01</v>
          </cell>
          <cell r="F51">
            <v>24.6</v>
          </cell>
          <cell r="G51">
            <v>0.12</v>
          </cell>
          <cell r="H51">
            <v>0.43</v>
          </cell>
          <cell r="I51">
            <v>2.52</v>
          </cell>
          <cell r="J51">
            <v>2.95</v>
          </cell>
          <cell r="K51">
            <v>3.54</v>
          </cell>
          <cell r="L51">
            <v>8.4700000000000006</v>
          </cell>
          <cell r="M51">
            <v>12.010000000000002</v>
          </cell>
        </row>
        <row r="52">
          <cell r="A52">
            <v>37</v>
          </cell>
          <cell r="B52" t="str">
            <v>FERTILIZER SPREADER</v>
          </cell>
          <cell r="C52">
            <v>12250.641131368513</v>
          </cell>
          <cell r="D52">
            <v>7.04</v>
          </cell>
          <cell r="E52">
            <v>41.33</v>
          </cell>
          <cell r="F52">
            <v>48.37</v>
          </cell>
          <cell r="G52">
            <v>0.12</v>
          </cell>
          <cell r="H52">
            <v>0.84</v>
          </cell>
          <cell r="I52">
            <v>4.96</v>
          </cell>
          <cell r="J52">
            <v>5.8</v>
          </cell>
          <cell r="K52">
            <v>2.0499999999999998</v>
          </cell>
          <cell r="L52">
            <v>6.45</v>
          </cell>
          <cell r="M52">
            <v>8.5</v>
          </cell>
        </row>
        <row r="53">
          <cell r="A53">
            <v>38</v>
          </cell>
          <cell r="B53" t="str">
            <v>FUMIGATION UNIT</v>
          </cell>
          <cell r="C53">
            <v>25000</v>
          </cell>
          <cell r="D53">
            <v>17.14</v>
          </cell>
          <cell r="E53">
            <v>93.21</v>
          </cell>
          <cell r="F53">
            <v>110.35</v>
          </cell>
          <cell r="G53">
            <v>0.43</v>
          </cell>
          <cell r="H53">
            <v>7.37</v>
          </cell>
          <cell r="I53">
            <v>40.08</v>
          </cell>
          <cell r="J53">
            <v>47.449999999999996</v>
          </cell>
          <cell r="K53">
            <v>11.67</v>
          </cell>
          <cell r="L53">
            <v>45.41</v>
          </cell>
          <cell r="M53">
            <v>57.08</v>
          </cell>
        </row>
        <row r="54">
          <cell r="A54">
            <v>39</v>
          </cell>
          <cell r="B54" t="str">
            <v>GRAIN DRILL 16'</v>
          </cell>
          <cell r="C54">
            <v>12318.91854810993</v>
          </cell>
          <cell r="D54">
            <v>6.54</v>
          </cell>
          <cell r="E54">
            <v>24.57</v>
          </cell>
          <cell r="F54">
            <v>31.11</v>
          </cell>
          <cell r="G54">
            <v>0.13</v>
          </cell>
          <cell r="H54">
            <v>0.85</v>
          </cell>
          <cell r="I54">
            <v>3.19</v>
          </cell>
          <cell r="J54">
            <v>4.04</v>
          </cell>
          <cell r="K54">
            <v>3.52</v>
          </cell>
          <cell r="L54">
            <v>7.49</v>
          </cell>
          <cell r="M54">
            <v>11.01</v>
          </cell>
        </row>
        <row r="55">
          <cell r="A55">
            <v>40</v>
          </cell>
          <cell r="B55" t="str">
            <v>GRAIN DRILL 8'</v>
          </cell>
          <cell r="C55">
            <v>6796.958476357232</v>
          </cell>
          <cell r="D55">
            <v>3.61</v>
          </cell>
          <cell r="E55">
            <v>13.56</v>
          </cell>
          <cell r="F55">
            <v>17.170000000000002</v>
          </cell>
          <cell r="G55">
            <v>0.28999999999999998</v>
          </cell>
          <cell r="H55">
            <v>1.05</v>
          </cell>
          <cell r="I55">
            <v>3.93</v>
          </cell>
          <cell r="J55">
            <v>4.9800000000000004</v>
          </cell>
          <cell r="K55">
            <v>5.51</v>
          </cell>
          <cell r="L55">
            <v>11.12</v>
          </cell>
          <cell r="M55">
            <v>16.63</v>
          </cell>
        </row>
        <row r="56">
          <cell r="A56">
            <v>41</v>
          </cell>
          <cell r="B56" t="str">
            <v>GRAIN DRILL 13'  W/ CULTIPACKER</v>
          </cell>
          <cell r="C56">
            <v>9998.495452833864</v>
          </cell>
          <cell r="D56">
            <v>5.3</v>
          </cell>
          <cell r="E56">
            <v>19.940000000000001</v>
          </cell>
          <cell r="F56">
            <v>25.240000000000002</v>
          </cell>
          <cell r="G56">
            <v>0.16</v>
          </cell>
          <cell r="H56">
            <v>0.85</v>
          </cell>
          <cell r="I56">
            <v>3.19</v>
          </cell>
          <cell r="J56">
            <v>4.04</v>
          </cell>
          <cell r="K56">
            <v>4.13</v>
          </cell>
          <cell r="L56">
            <v>8.48</v>
          </cell>
          <cell r="M56">
            <v>12.61</v>
          </cell>
        </row>
        <row r="57">
          <cell r="A57">
            <v>42</v>
          </cell>
          <cell r="B57" t="str">
            <v>GRAIN DRILL 13'  W/ FERTILIZER</v>
          </cell>
          <cell r="C57">
            <v>9910.0638487770702</v>
          </cell>
          <cell r="D57">
            <v>5.26</v>
          </cell>
          <cell r="E57">
            <v>19.760000000000002</v>
          </cell>
          <cell r="F57">
            <v>25.020000000000003</v>
          </cell>
          <cell r="G57">
            <v>0.16</v>
          </cell>
          <cell r="H57">
            <v>0.84</v>
          </cell>
          <cell r="I57">
            <v>3.16</v>
          </cell>
          <cell r="J57">
            <v>4</v>
          </cell>
          <cell r="K57">
            <v>4.9800000000000004</v>
          </cell>
          <cell r="L57">
            <v>11.09</v>
          </cell>
          <cell r="M57">
            <v>16.07</v>
          </cell>
        </row>
        <row r="58">
          <cell r="A58">
            <v>43</v>
          </cell>
          <cell r="B58" t="str">
            <v>GRANULAR APPLICATOR</v>
          </cell>
          <cell r="C58">
            <v>4063.5246228815267</v>
          </cell>
          <cell r="D58">
            <v>0.87</v>
          </cell>
          <cell r="E58">
            <v>6.84</v>
          </cell>
          <cell r="F58">
            <v>7.71</v>
          </cell>
          <cell r="G58">
            <v>0.56000000000000005</v>
          </cell>
          <cell r="H58">
            <v>0.49</v>
          </cell>
          <cell r="I58">
            <v>3.83</v>
          </cell>
          <cell r="J58">
            <v>4.32</v>
          </cell>
          <cell r="K58">
            <v>6.09</v>
          </cell>
          <cell r="L58">
            <v>10.77</v>
          </cell>
          <cell r="M58">
            <v>16.86</v>
          </cell>
        </row>
        <row r="59">
          <cell r="A59">
            <v>44</v>
          </cell>
          <cell r="B59" t="str">
            <v>HEAVY DISK 13'</v>
          </cell>
          <cell r="C59">
            <v>16500</v>
          </cell>
          <cell r="D59">
            <v>3.3</v>
          </cell>
          <cell r="E59">
            <v>19.309999999999999</v>
          </cell>
          <cell r="F59">
            <v>22.61</v>
          </cell>
          <cell r="G59">
            <v>0.17</v>
          </cell>
          <cell r="H59">
            <v>0.56000000000000005</v>
          </cell>
          <cell r="I59">
            <v>3.28</v>
          </cell>
          <cell r="J59">
            <v>3.84</v>
          </cell>
          <cell r="K59">
            <v>5.6</v>
          </cell>
          <cell r="L59">
            <v>12.41</v>
          </cell>
          <cell r="M59">
            <v>18.009999999999998</v>
          </cell>
        </row>
        <row r="60">
          <cell r="A60">
            <v>45</v>
          </cell>
          <cell r="B60" t="str">
            <v>HEAVY DISK 14'</v>
          </cell>
          <cell r="C60">
            <v>22500</v>
          </cell>
          <cell r="D60">
            <v>4.5</v>
          </cell>
          <cell r="E60">
            <v>26.33</v>
          </cell>
          <cell r="F60">
            <v>30.83</v>
          </cell>
          <cell r="G60">
            <v>0.15</v>
          </cell>
          <cell r="H60">
            <v>0.68</v>
          </cell>
          <cell r="I60">
            <v>3.95</v>
          </cell>
          <cell r="J60">
            <v>4.63</v>
          </cell>
          <cell r="K60">
            <v>5.13</v>
          </cell>
          <cell r="L60">
            <v>12</v>
          </cell>
          <cell r="M60">
            <v>17.13</v>
          </cell>
        </row>
        <row r="61">
          <cell r="A61">
            <v>46</v>
          </cell>
          <cell r="B61" t="str">
            <v>HEAVY DISK 16'</v>
          </cell>
          <cell r="C61">
            <v>29000</v>
          </cell>
          <cell r="D61">
            <v>5.8</v>
          </cell>
          <cell r="E61">
            <v>33.93</v>
          </cell>
          <cell r="F61">
            <v>39.729999999999997</v>
          </cell>
          <cell r="G61">
            <v>0.12</v>
          </cell>
          <cell r="H61">
            <v>0.7</v>
          </cell>
          <cell r="I61">
            <v>4.07</v>
          </cell>
          <cell r="J61">
            <v>4.7700000000000005</v>
          </cell>
          <cell r="K61">
            <v>4.74</v>
          </cell>
          <cell r="L61">
            <v>11.26</v>
          </cell>
          <cell r="M61">
            <v>16</v>
          </cell>
        </row>
        <row r="62">
          <cell r="A62">
            <v>46.1</v>
          </cell>
          <cell r="B62" t="str">
            <v>HEAVY DISK 20'</v>
          </cell>
          <cell r="C62">
            <v>45000</v>
          </cell>
          <cell r="D62">
            <v>9</v>
          </cell>
          <cell r="E62">
            <v>52.65</v>
          </cell>
          <cell r="F62">
            <v>61.65</v>
          </cell>
          <cell r="G62">
            <v>0.1</v>
          </cell>
          <cell r="H62">
            <v>0.9</v>
          </cell>
          <cell r="I62">
            <v>5.27</v>
          </cell>
          <cell r="J62">
            <v>6.17</v>
          </cell>
          <cell r="K62">
            <v>4.78</v>
          </cell>
          <cell r="L62">
            <v>12.7</v>
          </cell>
          <cell r="M62">
            <v>17.48</v>
          </cell>
        </row>
        <row r="63">
          <cell r="A63">
            <v>47</v>
          </cell>
          <cell r="B63" t="str">
            <v>HERBICIDE APPLICATOR 12'</v>
          </cell>
          <cell r="C63">
            <v>2260.8802686362396</v>
          </cell>
          <cell r="D63">
            <v>1.32</v>
          </cell>
          <cell r="E63">
            <v>4.76</v>
          </cell>
          <cell r="F63">
            <v>6.08</v>
          </cell>
          <cell r="G63">
            <v>0.15</v>
          </cell>
          <cell r="H63">
            <v>0.2</v>
          </cell>
          <cell r="I63">
            <v>0.71</v>
          </cell>
          <cell r="J63">
            <v>0.90999999999999992</v>
          </cell>
          <cell r="K63">
            <v>2.5099999999999998</v>
          </cell>
          <cell r="L63">
            <v>4.43</v>
          </cell>
          <cell r="M63">
            <v>6.9399999999999995</v>
          </cell>
        </row>
        <row r="64">
          <cell r="A64">
            <v>48</v>
          </cell>
          <cell r="B64" t="str">
            <v>HERBICIDE APPLICATOR 16'</v>
          </cell>
          <cell r="C64">
            <v>3242.5782800177644</v>
          </cell>
          <cell r="D64">
            <v>2.09</v>
          </cell>
          <cell r="E64">
            <v>6.07</v>
          </cell>
          <cell r="F64">
            <v>8.16</v>
          </cell>
          <cell r="G64">
            <v>0.11</v>
          </cell>
          <cell r="H64">
            <v>0.23</v>
          </cell>
          <cell r="I64">
            <v>0.67</v>
          </cell>
          <cell r="J64">
            <v>0.9</v>
          </cell>
          <cell r="K64">
            <v>1.92</v>
          </cell>
          <cell r="L64">
            <v>3.39</v>
          </cell>
          <cell r="M64">
            <v>5.3100000000000005</v>
          </cell>
        </row>
        <row r="65">
          <cell r="A65">
            <v>49</v>
          </cell>
          <cell r="B65" t="str">
            <v>TANDOM LIGHT DISK 30'</v>
          </cell>
          <cell r="C65">
            <v>67500</v>
          </cell>
          <cell r="D65">
            <v>38.43</v>
          </cell>
          <cell r="E65">
            <v>94.78</v>
          </cell>
          <cell r="F65">
            <v>133.21</v>
          </cell>
          <cell r="G65">
            <v>7.0000000000000007E-2</v>
          </cell>
          <cell r="H65">
            <v>2.69</v>
          </cell>
          <cell r="I65">
            <v>6.63</v>
          </cell>
          <cell r="J65">
            <v>9.32</v>
          </cell>
          <cell r="K65">
            <v>5.05</v>
          </cell>
          <cell r="L65">
            <v>10.83</v>
          </cell>
          <cell r="M65">
            <v>15.879999999999999</v>
          </cell>
        </row>
        <row r="66">
          <cell r="A66">
            <v>49.1</v>
          </cell>
          <cell r="B66" t="str">
            <v>LIGHT DISKING W/ HERBICIDE 20'</v>
          </cell>
          <cell r="C66">
            <v>12162.5</v>
          </cell>
          <cell r="D66">
            <v>6.92</v>
          </cell>
          <cell r="E66">
            <v>17.079999999999998</v>
          </cell>
          <cell r="F66">
            <v>24</v>
          </cell>
          <cell r="G66">
            <v>0.12</v>
          </cell>
          <cell r="H66">
            <v>0.83</v>
          </cell>
          <cell r="I66">
            <v>2.0499999999999998</v>
          </cell>
          <cell r="J66">
            <v>2.88</v>
          </cell>
          <cell r="K66">
            <v>3.93</v>
          </cell>
          <cell r="L66">
            <v>8</v>
          </cell>
          <cell r="M66">
            <v>11.93</v>
          </cell>
        </row>
        <row r="67">
          <cell r="A67">
            <v>50</v>
          </cell>
          <cell r="B67" t="str">
            <v>LISTER</v>
          </cell>
          <cell r="C67">
            <v>1582.6161880453678</v>
          </cell>
          <cell r="D67">
            <v>0.42</v>
          </cell>
          <cell r="E67">
            <v>5.33</v>
          </cell>
          <cell r="F67">
            <v>5.75</v>
          </cell>
          <cell r="G67">
            <v>0.59</v>
          </cell>
          <cell r="H67">
            <v>0.25</v>
          </cell>
          <cell r="I67">
            <v>3.14</v>
          </cell>
          <cell r="J67">
            <v>3.39</v>
          </cell>
          <cell r="K67">
            <v>9.33</v>
          </cell>
          <cell r="L67">
            <v>17.760000000000002</v>
          </cell>
          <cell r="M67">
            <v>27.090000000000003</v>
          </cell>
        </row>
        <row r="68">
          <cell r="A68">
            <v>51</v>
          </cell>
          <cell r="B68" t="str">
            <v>MOWER-CONDITIONER</v>
          </cell>
          <cell r="C68">
            <v>18045.251387365701</v>
          </cell>
          <cell r="D68">
            <v>7.33</v>
          </cell>
          <cell r="E68">
            <v>30.44</v>
          </cell>
          <cell r="F68">
            <v>37.770000000000003</v>
          </cell>
          <cell r="G68">
            <v>0.36</v>
          </cell>
          <cell r="H68">
            <v>2.64</v>
          </cell>
          <cell r="I68">
            <v>10.96</v>
          </cell>
          <cell r="J68">
            <v>13.600000000000001</v>
          </cell>
          <cell r="K68">
            <v>6.24</v>
          </cell>
          <cell r="L68">
            <v>15.42</v>
          </cell>
          <cell r="M68">
            <v>21.66</v>
          </cell>
        </row>
        <row r="69">
          <cell r="A69">
            <v>52</v>
          </cell>
          <cell r="B69" t="str">
            <v>MULCH BEDDER-LAYER</v>
          </cell>
          <cell r="C69">
            <v>5949.6849174637873</v>
          </cell>
          <cell r="D69">
            <v>9.67</v>
          </cell>
          <cell r="E69">
            <v>20.04</v>
          </cell>
          <cell r="F69">
            <v>29.71</v>
          </cell>
          <cell r="G69">
            <v>0.52</v>
          </cell>
          <cell r="H69">
            <v>5.03</v>
          </cell>
          <cell r="I69">
            <v>10.42</v>
          </cell>
          <cell r="J69">
            <v>15.45</v>
          </cell>
          <cell r="K69">
            <v>10.23</v>
          </cell>
          <cell r="L69">
            <v>16.86</v>
          </cell>
          <cell r="M69">
            <v>27.09</v>
          </cell>
        </row>
        <row r="70">
          <cell r="A70">
            <v>53</v>
          </cell>
          <cell r="B70" t="str">
            <v>MULCH LAYER</v>
          </cell>
          <cell r="C70">
            <v>4813.2950982282046</v>
          </cell>
          <cell r="D70">
            <v>7.82</v>
          </cell>
          <cell r="E70">
            <v>16.21</v>
          </cell>
          <cell r="F70">
            <v>24.03</v>
          </cell>
          <cell r="G70">
            <v>0.52</v>
          </cell>
          <cell r="H70">
            <v>4.07</v>
          </cell>
          <cell r="I70">
            <v>8.43</v>
          </cell>
          <cell r="J70">
            <v>12.5</v>
          </cell>
          <cell r="K70">
            <v>9.27</v>
          </cell>
          <cell r="L70">
            <v>14.87</v>
          </cell>
          <cell r="M70">
            <v>24.14</v>
          </cell>
        </row>
        <row r="71">
          <cell r="A71">
            <v>54</v>
          </cell>
          <cell r="B71" t="str">
            <v>NO-TILL DRILL 12'</v>
          </cell>
          <cell r="C71">
            <v>14996.276760968638</v>
          </cell>
          <cell r="D71">
            <v>10.92</v>
          </cell>
          <cell r="E71">
            <v>22.43</v>
          </cell>
          <cell r="F71">
            <v>33.35</v>
          </cell>
          <cell r="G71">
            <v>0.21</v>
          </cell>
          <cell r="H71">
            <v>2.29</v>
          </cell>
          <cell r="I71">
            <v>4.71</v>
          </cell>
          <cell r="J71">
            <v>7</v>
          </cell>
          <cell r="K71">
            <v>6.6</v>
          </cell>
          <cell r="L71">
            <v>11.65</v>
          </cell>
          <cell r="M71">
            <v>18.25</v>
          </cell>
        </row>
        <row r="72">
          <cell r="A72">
            <v>55</v>
          </cell>
          <cell r="B72" t="str">
            <v>NO-TILL DRILL 16'</v>
          </cell>
          <cell r="C72">
            <v>22238.194703766691</v>
          </cell>
          <cell r="D72">
            <v>11.8</v>
          </cell>
          <cell r="E72">
            <v>44.35</v>
          </cell>
          <cell r="F72">
            <v>56.150000000000006</v>
          </cell>
          <cell r="G72">
            <v>0.14000000000000001</v>
          </cell>
          <cell r="H72">
            <v>1.65</v>
          </cell>
          <cell r="I72">
            <v>6.21</v>
          </cell>
          <cell r="J72">
            <v>7.8599999999999994</v>
          </cell>
          <cell r="K72">
            <v>5.27</v>
          </cell>
          <cell r="L72">
            <v>13.15</v>
          </cell>
          <cell r="M72">
            <v>18.420000000000002</v>
          </cell>
        </row>
        <row r="73">
          <cell r="A73">
            <v>56</v>
          </cell>
          <cell r="B73" t="str">
            <v>NURSE TANK ON PICK-UP</v>
          </cell>
          <cell r="C73">
            <v>2220.9022398647694</v>
          </cell>
          <cell r="D73">
            <v>0.89</v>
          </cell>
          <cell r="E73">
            <v>6.24</v>
          </cell>
          <cell r="F73">
            <v>7.13</v>
          </cell>
          <cell r="G73">
            <v>0.17</v>
          </cell>
          <cell r="H73">
            <v>0.15</v>
          </cell>
          <cell r="I73">
            <v>1.06</v>
          </cell>
          <cell r="J73">
            <v>1.21</v>
          </cell>
          <cell r="K73">
            <v>1.85</v>
          </cell>
          <cell r="L73">
            <v>3.17</v>
          </cell>
          <cell r="M73">
            <v>5.0199999999999996</v>
          </cell>
        </row>
        <row r="74">
          <cell r="A74">
            <v>57</v>
          </cell>
          <cell r="B74" t="str">
            <v>PEANUT COMBINE 2-ROW</v>
          </cell>
          <cell r="C74">
            <v>31074.01438692987</v>
          </cell>
          <cell r="D74">
            <v>9.42</v>
          </cell>
          <cell r="E74">
            <v>52.32</v>
          </cell>
          <cell r="F74">
            <v>61.74</v>
          </cell>
          <cell r="G74">
            <v>1.1000000000000001</v>
          </cell>
          <cell r="H74">
            <v>10.36</v>
          </cell>
          <cell r="I74">
            <v>57.55</v>
          </cell>
          <cell r="J74">
            <v>67.91</v>
          </cell>
          <cell r="K74">
            <v>32.950000000000003</v>
          </cell>
          <cell r="L74">
            <v>93.9</v>
          </cell>
          <cell r="M74">
            <v>126.85000000000001</v>
          </cell>
        </row>
        <row r="75">
          <cell r="A75">
            <v>57.1</v>
          </cell>
          <cell r="B75" t="str">
            <v>PEANUT COMBINE 4-ROW</v>
          </cell>
          <cell r="C75">
            <v>66934.808312845358</v>
          </cell>
          <cell r="D75">
            <v>20.29</v>
          </cell>
          <cell r="E75">
            <v>112.7</v>
          </cell>
          <cell r="F75">
            <v>132.99</v>
          </cell>
          <cell r="G75">
            <v>0.55000000000000004</v>
          </cell>
          <cell r="H75">
            <v>11.16</v>
          </cell>
          <cell r="I75">
            <v>61.99</v>
          </cell>
          <cell r="J75">
            <v>73.150000000000006</v>
          </cell>
          <cell r="K75">
            <v>25.39</v>
          </cell>
          <cell r="L75">
            <v>89.24</v>
          </cell>
          <cell r="M75">
            <v>114.63</v>
          </cell>
        </row>
        <row r="76">
          <cell r="A76">
            <v>58</v>
          </cell>
          <cell r="B76" t="str">
            <v>PEANUT PLANTER</v>
          </cell>
          <cell r="C76">
            <v>12547.290522439383</v>
          </cell>
          <cell r="D76">
            <v>5.26</v>
          </cell>
          <cell r="E76">
            <v>25.94</v>
          </cell>
          <cell r="F76">
            <v>31.200000000000003</v>
          </cell>
          <cell r="G76">
            <v>0.21</v>
          </cell>
          <cell r="H76">
            <v>1.1000000000000001</v>
          </cell>
          <cell r="I76">
            <v>5.45</v>
          </cell>
          <cell r="J76">
            <v>6.5500000000000007</v>
          </cell>
          <cell r="K76">
            <v>5.42</v>
          </cell>
          <cell r="L76">
            <v>12.39</v>
          </cell>
          <cell r="M76">
            <v>17.810000000000002</v>
          </cell>
        </row>
        <row r="77">
          <cell r="A77">
            <v>59</v>
          </cell>
          <cell r="B77" t="str">
            <v>PRECISION PLANTER 4-ROW</v>
          </cell>
          <cell r="C77">
            <v>11562.502556797732</v>
          </cell>
          <cell r="D77">
            <v>3.4</v>
          </cell>
          <cell r="E77">
            <v>17.93</v>
          </cell>
          <cell r="F77">
            <v>21.33</v>
          </cell>
          <cell r="G77">
            <v>0.2</v>
          </cell>
          <cell r="H77">
            <v>0.68</v>
          </cell>
          <cell r="I77">
            <v>3.59</v>
          </cell>
          <cell r="J77">
            <v>4.2699999999999996</v>
          </cell>
          <cell r="K77">
            <v>4.79</v>
          </cell>
          <cell r="L77">
            <v>10.19</v>
          </cell>
          <cell r="M77">
            <v>14.98</v>
          </cell>
        </row>
        <row r="78">
          <cell r="A78">
            <v>60</v>
          </cell>
          <cell r="B78" t="str">
            <v>PLANTER 4-ROW</v>
          </cell>
          <cell r="C78">
            <v>30000</v>
          </cell>
          <cell r="D78">
            <v>5.13</v>
          </cell>
          <cell r="E78">
            <v>67.349999999999994</v>
          </cell>
          <cell r="F78">
            <v>72.47999999999999</v>
          </cell>
          <cell r="G78">
            <v>1.65</v>
          </cell>
          <cell r="H78">
            <v>8.4600000000000009</v>
          </cell>
          <cell r="I78">
            <v>111.13</v>
          </cell>
          <cell r="J78">
            <v>119.59</v>
          </cell>
          <cell r="K78">
            <v>24.98</v>
          </cell>
          <cell r="L78">
            <v>131.57</v>
          </cell>
          <cell r="M78">
            <v>156.54999999999998</v>
          </cell>
        </row>
        <row r="79">
          <cell r="A79">
            <v>61</v>
          </cell>
          <cell r="B79" t="str">
            <v>PLANTER 6-ROW</v>
          </cell>
          <cell r="C79">
            <v>60000</v>
          </cell>
          <cell r="D79">
            <v>10.27</v>
          </cell>
          <cell r="E79">
            <v>134.69999999999999</v>
          </cell>
          <cell r="F79">
            <v>144.97</v>
          </cell>
          <cell r="G79">
            <v>0.89</v>
          </cell>
          <cell r="H79">
            <v>9.14</v>
          </cell>
          <cell r="I79">
            <v>119.88</v>
          </cell>
          <cell r="J79">
            <v>129.01999999999998</v>
          </cell>
          <cell r="K79">
            <v>18.05</v>
          </cell>
          <cell r="L79">
            <v>130.91</v>
          </cell>
          <cell r="M79">
            <v>148.96</v>
          </cell>
        </row>
        <row r="80">
          <cell r="A80">
            <v>62</v>
          </cell>
          <cell r="B80" t="str">
            <v>PLANTER 8-ROW</v>
          </cell>
          <cell r="C80">
            <v>93750</v>
          </cell>
          <cell r="D80">
            <v>24.74</v>
          </cell>
          <cell r="E80">
            <v>157.85</v>
          </cell>
          <cell r="F80">
            <v>182.59</v>
          </cell>
          <cell r="G80">
            <v>0.14000000000000001</v>
          </cell>
          <cell r="H80">
            <v>3.46</v>
          </cell>
          <cell r="I80">
            <v>22.1</v>
          </cell>
          <cell r="J80">
            <v>25.560000000000002</v>
          </cell>
          <cell r="K80">
            <v>6.34</v>
          </cell>
          <cell r="L80">
            <v>26.72</v>
          </cell>
          <cell r="M80">
            <v>33.06</v>
          </cell>
        </row>
        <row r="81">
          <cell r="A81">
            <v>63</v>
          </cell>
          <cell r="B81" t="str">
            <v>PLANTER 12-ROW</v>
          </cell>
          <cell r="C81">
            <v>112500</v>
          </cell>
          <cell r="D81">
            <v>29.69</v>
          </cell>
          <cell r="E81">
            <v>189.42</v>
          </cell>
          <cell r="F81">
            <v>219.10999999999999</v>
          </cell>
          <cell r="G81">
            <v>0.1</v>
          </cell>
          <cell r="H81">
            <v>2.97</v>
          </cell>
          <cell r="I81">
            <v>18.940000000000001</v>
          </cell>
          <cell r="J81">
            <v>21.91</v>
          </cell>
          <cell r="K81">
            <v>5.56</v>
          </cell>
          <cell r="L81">
            <v>23.9</v>
          </cell>
          <cell r="M81">
            <v>29.459999999999997</v>
          </cell>
        </row>
        <row r="82">
          <cell r="A82">
            <v>64</v>
          </cell>
          <cell r="B82" t="str">
            <v>PLANTER 16-ROW</v>
          </cell>
          <cell r="C82">
            <v>131250</v>
          </cell>
          <cell r="D82">
            <v>34.64</v>
          </cell>
          <cell r="E82">
            <v>220.99</v>
          </cell>
          <cell r="F82">
            <v>255.63</v>
          </cell>
          <cell r="G82">
            <v>0.12</v>
          </cell>
          <cell r="H82">
            <v>4.16</v>
          </cell>
          <cell r="I82">
            <v>26.52</v>
          </cell>
          <cell r="J82">
            <v>30.68</v>
          </cell>
          <cell r="K82">
            <v>7.26</v>
          </cell>
          <cell r="L82">
            <v>32.47</v>
          </cell>
          <cell r="M82">
            <v>39.729999999999997</v>
          </cell>
        </row>
        <row r="83">
          <cell r="A83">
            <v>65</v>
          </cell>
          <cell r="B83" t="str">
            <v>PLANTER NO-TILL 8-ROW</v>
          </cell>
          <cell r="C83">
            <v>90000</v>
          </cell>
          <cell r="D83">
            <v>40.17</v>
          </cell>
          <cell r="E83">
            <v>151.54</v>
          </cell>
          <cell r="F83">
            <v>191.70999999999998</v>
          </cell>
          <cell r="G83">
            <v>0.12</v>
          </cell>
          <cell r="H83">
            <v>4.82</v>
          </cell>
          <cell r="I83">
            <v>18.18</v>
          </cell>
          <cell r="J83">
            <v>23</v>
          </cell>
          <cell r="K83">
            <v>7.92</v>
          </cell>
          <cell r="L83">
            <v>24.13</v>
          </cell>
          <cell r="M83">
            <v>32.049999999999997</v>
          </cell>
        </row>
        <row r="84">
          <cell r="A84">
            <v>66</v>
          </cell>
          <cell r="B84" t="str">
            <v>PLANTER NO-TILL 12-ROW</v>
          </cell>
          <cell r="C84">
            <v>150000</v>
          </cell>
          <cell r="D84">
            <v>66.959999999999994</v>
          </cell>
          <cell r="E84">
            <v>252.56</v>
          </cell>
          <cell r="F84">
            <v>319.52</v>
          </cell>
          <cell r="G84">
            <v>0.09</v>
          </cell>
          <cell r="H84">
            <v>6.03</v>
          </cell>
          <cell r="I84">
            <v>22.73</v>
          </cell>
          <cell r="J84">
            <v>28.76</v>
          </cell>
          <cell r="K84">
            <v>8.35</v>
          </cell>
          <cell r="L84">
            <v>27.19</v>
          </cell>
          <cell r="M84">
            <v>35.54</v>
          </cell>
        </row>
        <row r="85">
          <cell r="A85">
            <v>67</v>
          </cell>
          <cell r="B85" t="str">
            <v>PLANTER NO-TILL 16-ROW</v>
          </cell>
          <cell r="C85">
            <v>168750</v>
          </cell>
          <cell r="D85">
            <v>75.33</v>
          </cell>
          <cell r="E85">
            <v>284.13</v>
          </cell>
          <cell r="F85">
            <v>359.46</v>
          </cell>
          <cell r="G85">
            <v>0.11</v>
          </cell>
          <cell r="H85">
            <v>8.2899999999999991</v>
          </cell>
          <cell r="I85">
            <v>31.25</v>
          </cell>
          <cell r="J85">
            <v>39.54</v>
          </cell>
          <cell r="K85">
            <v>11.55</v>
          </cell>
          <cell r="L85">
            <v>37.159999999999997</v>
          </cell>
          <cell r="M85">
            <v>48.709999999999994</v>
          </cell>
        </row>
        <row r="86">
          <cell r="A86">
            <v>68</v>
          </cell>
          <cell r="B86" t="str">
            <v>PLANTER NO-TILL W/ HERBICIDE 4-ROW</v>
          </cell>
          <cell r="C86">
            <v>15533.283788020326</v>
          </cell>
          <cell r="D86">
            <v>7.74</v>
          </cell>
          <cell r="E86">
            <v>24.08</v>
          </cell>
          <cell r="F86">
            <v>31.82</v>
          </cell>
          <cell r="G86">
            <v>0.2</v>
          </cell>
          <cell r="H86">
            <v>1.55</v>
          </cell>
          <cell r="I86">
            <v>4.82</v>
          </cell>
          <cell r="J86">
            <v>6.37</v>
          </cell>
          <cell r="K86">
            <v>7.48</v>
          </cell>
          <cell r="L86">
            <v>15.55</v>
          </cell>
          <cell r="M86">
            <v>23.03</v>
          </cell>
        </row>
        <row r="87">
          <cell r="A87">
            <v>69</v>
          </cell>
          <cell r="B87" t="str">
            <v>PLANTER NO-TILL W/ SPRAYER 4-ROW</v>
          </cell>
          <cell r="C87">
            <v>15533.283788020326</v>
          </cell>
          <cell r="D87">
            <v>7.74</v>
          </cell>
          <cell r="E87">
            <v>24.08</v>
          </cell>
          <cell r="F87">
            <v>31.82</v>
          </cell>
          <cell r="G87">
            <v>0.2</v>
          </cell>
          <cell r="H87">
            <v>1.55</v>
          </cell>
          <cell r="I87">
            <v>4.82</v>
          </cell>
          <cell r="J87">
            <v>6.37</v>
          </cell>
          <cell r="K87">
            <v>7.48</v>
          </cell>
          <cell r="L87">
            <v>15.55</v>
          </cell>
          <cell r="M87">
            <v>23.03</v>
          </cell>
        </row>
        <row r="88">
          <cell r="A88">
            <v>70</v>
          </cell>
          <cell r="B88" t="str">
            <v>PLANTER W/ FERTILIZER 6-ROW</v>
          </cell>
          <cell r="C88">
            <v>17870.799740175113</v>
          </cell>
          <cell r="D88">
            <v>5.26</v>
          </cell>
          <cell r="E88">
            <v>27.71</v>
          </cell>
          <cell r="F88">
            <v>32.97</v>
          </cell>
          <cell r="G88">
            <v>0.17</v>
          </cell>
          <cell r="H88">
            <v>0.89</v>
          </cell>
          <cell r="I88">
            <v>4.71</v>
          </cell>
          <cell r="J88">
            <v>5.6</v>
          </cell>
          <cell r="K88">
            <v>5.29</v>
          </cell>
          <cell r="L88">
            <v>13.14</v>
          </cell>
          <cell r="M88">
            <v>18.43</v>
          </cell>
        </row>
        <row r="89">
          <cell r="A89">
            <v>71</v>
          </cell>
          <cell r="B89" t="str">
            <v>PLANTER W/ HERBICIDE 6-ROW</v>
          </cell>
          <cell r="C89">
            <v>17870.799740175113</v>
          </cell>
          <cell r="D89">
            <v>5.26</v>
          </cell>
          <cell r="E89">
            <v>27.71</v>
          </cell>
          <cell r="F89">
            <v>32.97</v>
          </cell>
          <cell r="G89">
            <v>0.17</v>
          </cell>
          <cell r="H89">
            <v>0.89</v>
          </cell>
          <cell r="I89">
            <v>4.71</v>
          </cell>
          <cell r="J89">
            <v>5.6</v>
          </cell>
          <cell r="K89">
            <v>5.29</v>
          </cell>
          <cell r="L89">
            <v>13.14</v>
          </cell>
          <cell r="M89">
            <v>18.43</v>
          </cell>
        </row>
        <row r="90">
          <cell r="A90">
            <v>72</v>
          </cell>
          <cell r="B90" t="str">
            <v>PLANTER W/ SPRAYER 4-ROW</v>
          </cell>
          <cell r="C90">
            <v>12407.986077999303</v>
          </cell>
          <cell r="D90">
            <v>3.65</v>
          </cell>
          <cell r="E90">
            <v>19.239999999999998</v>
          </cell>
          <cell r="F90">
            <v>22.889999999999997</v>
          </cell>
          <cell r="G90">
            <v>0.22</v>
          </cell>
          <cell r="H90">
            <v>0.8</v>
          </cell>
          <cell r="I90">
            <v>4.2300000000000004</v>
          </cell>
          <cell r="J90">
            <v>5.03</v>
          </cell>
          <cell r="K90">
            <v>5.32</v>
          </cell>
          <cell r="L90">
            <v>11.5</v>
          </cell>
          <cell r="M90">
            <v>16.82</v>
          </cell>
        </row>
        <row r="91">
          <cell r="A91">
            <v>73</v>
          </cell>
          <cell r="B91" t="str">
            <v>PLANTER W/ SPRAYER 6-ROW</v>
          </cell>
          <cell r="C91">
            <v>17870.799740175113</v>
          </cell>
          <cell r="D91">
            <v>5.26</v>
          </cell>
          <cell r="E91">
            <v>27.71</v>
          </cell>
          <cell r="F91">
            <v>32.97</v>
          </cell>
          <cell r="G91">
            <v>0.17</v>
          </cell>
          <cell r="H91">
            <v>0.89</v>
          </cell>
          <cell r="I91">
            <v>4.71</v>
          </cell>
          <cell r="J91">
            <v>5.6</v>
          </cell>
          <cell r="K91">
            <v>5.29</v>
          </cell>
          <cell r="L91">
            <v>13.14</v>
          </cell>
          <cell r="M91">
            <v>18.43</v>
          </cell>
        </row>
        <row r="92">
          <cell r="A92">
            <v>74</v>
          </cell>
          <cell r="B92" t="str">
            <v>POTATO DIGGER (SWEET)</v>
          </cell>
          <cell r="C92">
            <v>12713.286731636623</v>
          </cell>
          <cell r="D92">
            <v>1.01</v>
          </cell>
          <cell r="E92">
            <v>23.7</v>
          </cell>
          <cell r="F92">
            <v>24.71</v>
          </cell>
          <cell r="G92">
            <v>0.79</v>
          </cell>
          <cell r="H92">
            <v>0.8</v>
          </cell>
          <cell r="I92">
            <v>18.72</v>
          </cell>
          <cell r="J92">
            <v>19.52</v>
          </cell>
          <cell r="K92">
            <v>12.96</v>
          </cell>
          <cell r="L92">
            <v>38.299999999999997</v>
          </cell>
          <cell r="M92">
            <v>51.26</v>
          </cell>
        </row>
        <row r="93">
          <cell r="A93">
            <v>75</v>
          </cell>
          <cell r="B93" t="str">
            <v>POTATO HARVESTER</v>
          </cell>
          <cell r="C93">
            <v>59012.544822356329</v>
          </cell>
          <cell r="D93">
            <v>14.75</v>
          </cell>
          <cell r="E93">
            <v>41.43</v>
          </cell>
          <cell r="F93">
            <v>56.18</v>
          </cell>
          <cell r="G93">
            <v>0.79</v>
          </cell>
          <cell r="H93">
            <v>11.65</v>
          </cell>
          <cell r="I93">
            <v>32.729999999999997</v>
          </cell>
          <cell r="J93">
            <v>44.379999999999995</v>
          </cell>
          <cell r="K93">
            <v>32.090000000000003</v>
          </cell>
          <cell r="L93">
            <v>71.88</v>
          </cell>
          <cell r="M93">
            <v>103.97</v>
          </cell>
        </row>
        <row r="94">
          <cell r="A94">
            <v>76</v>
          </cell>
          <cell r="B94" t="str">
            <v>POTATO PLANTER</v>
          </cell>
          <cell r="C94">
            <v>23647.617672951565</v>
          </cell>
          <cell r="D94">
            <v>15.08</v>
          </cell>
          <cell r="E94">
            <v>22.14</v>
          </cell>
          <cell r="F94">
            <v>37.22</v>
          </cell>
          <cell r="G94">
            <v>0.27</v>
          </cell>
          <cell r="H94">
            <v>4.07</v>
          </cell>
          <cell r="I94">
            <v>5.98</v>
          </cell>
          <cell r="J94">
            <v>10.050000000000001</v>
          </cell>
          <cell r="K94">
            <v>9.61</v>
          </cell>
          <cell r="L94">
            <v>14.9</v>
          </cell>
          <cell r="M94">
            <v>24.509999999999998</v>
          </cell>
        </row>
        <row r="95">
          <cell r="A95">
            <v>77</v>
          </cell>
          <cell r="B95" t="str">
            <v>POTATO PLANTER (SWEET)</v>
          </cell>
          <cell r="C95">
            <v>7754.8193214223011</v>
          </cell>
          <cell r="D95">
            <v>1.51</v>
          </cell>
          <cell r="E95">
            <v>19.27</v>
          </cell>
          <cell r="F95">
            <v>20.78</v>
          </cell>
          <cell r="G95">
            <v>0.39</v>
          </cell>
          <cell r="H95">
            <v>0.59</v>
          </cell>
          <cell r="I95">
            <v>7.52</v>
          </cell>
          <cell r="J95">
            <v>8.11</v>
          </cell>
          <cell r="K95">
            <v>6.59</v>
          </cell>
          <cell r="L95">
            <v>17.18</v>
          </cell>
          <cell r="M95">
            <v>23.77</v>
          </cell>
        </row>
        <row r="96">
          <cell r="A96">
            <v>78</v>
          </cell>
          <cell r="B96" t="str">
            <v>PRIME AID BULK BARN</v>
          </cell>
          <cell r="C96">
            <v>20228.928719376883</v>
          </cell>
          <cell r="D96">
            <v>12.61</v>
          </cell>
          <cell r="E96">
            <v>25.06</v>
          </cell>
          <cell r="F96">
            <v>37.67</v>
          </cell>
          <cell r="G96">
            <v>0.69</v>
          </cell>
          <cell r="H96">
            <v>8.6999999999999993</v>
          </cell>
          <cell r="I96">
            <v>17.29</v>
          </cell>
          <cell r="J96">
            <v>25.99</v>
          </cell>
          <cell r="K96">
            <v>15.61</v>
          </cell>
          <cell r="L96">
            <v>25.84</v>
          </cell>
          <cell r="M96">
            <v>41.45</v>
          </cell>
        </row>
        <row r="97">
          <cell r="A97">
            <v>79</v>
          </cell>
          <cell r="B97" t="str">
            <v>PTO AIR BLAST SPRAYER (500)</v>
          </cell>
          <cell r="C97">
            <v>21420.055639853126</v>
          </cell>
          <cell r="D97">
            <v>18.21</v>
          </cell>
          <cell r="E97">
            <v>36.07</v>
          </cell>
          <cell r="F97">
            <v>54.28</v>
          </cell>
          <cell r="G97">
            <v>0.2</v>
          </cell>
          <cell r="H97">
            <v>3.64</v>
          </cell>
          <cell r="I97">
            <v>7.21</v>
          </cell>
          <cell r="J97">
            <v>10.85</v>
          </cell>
          <cell r="K97">
            <v>7.75</v>
          </cell>
          <cell r="L97">
            <v>13.82</v>
          </cell>
          <cell r="M97">
            <v>21.57</v>
          </cell>
        </row>
        <row r="98">
          <cell r="A98">
            <v>80</v>
          </cell>
          <cell r="B98" t="str">
            <v>PTO BALER</v>
          </cell>
          <cell r="C98">
            <v>15537.158154133092</v>
          </cell>
          <cell r="D98">
            <v>5.0199999999999996</v>
          </cell>
          <cell r="E98">
            <v>29.08</v>
          </cell>
          <cell r="F98">
            <v>34.099999999999994</v>
          </cell>
          <cell r="G98">
            <v>0.38</v>
          </cell>
          <cell r="H98">
            <v>1.91</v>
          </cell>
          <cell r="I98">
            <v>11.05</v>
          </cell>
          <cell r="J98">
            <v>12.96</v>
          </cell>
          <cell r="K98">
            <v>9.7100000000000009</v>
          </cell>
          <cell r="L98">
            <v>23.61</v>
          </cell>
          <cell r="M98">
            <v>33.32</v>
          </cell>
        </row>
        <row r="99">
          <cell r="A99">
            <v>80.099999999999994</v>
          </cell>
          <cell r="B99" t="str">
            <v>ROUND BALER</v>
          </cell>
          <cell r="C99">
            <v>12941.122484785688</v>
          </cell>
          <cell r="D99">
            <v>4.47</v>
          </cell>
          <cell r="E99">
            <v>19.38</v>
          </cell>
          <cell r="F99">
            <v>23.849999999999998</v>
          </cell>
          <cell r="G99">
            <v>0.38</v>
          </cell>
          <cell r="H99">
            <v>1.7</v>
          </cell>
          <cell r="I99">
            <v>7.36</v>
          </cell>
          <cell r="J99">
            <v>9.06</v>
          </cell>
          <cell r="K99">
            <v>9.5</v>
          </cell>
          <cell r="L99">
            <v>19.920000000000002</v>
          </cell>
          <cell r="M99">
            <v>29.42</v>
          </cell>
        </row>
        <row r="100">
          <cell r="A100">
            <v>80.2</v>
          </cell>
          <cell r="B100" t="str">
            <v>SMALL BALER</v>
          </cell>
          <cell r="C100">
            <v>8579.8863005624989</v>
          </cell>
          <cell r="D100">
            <v>2.77</v>
          </cell>
          <cell r="E100">
            <v>16.059999999999999</v>
          </cell>
          <cell r="F100">
            <v>18.829999999999998</v>
          </cell>
          <cell r="G100">
            <v>0.38</v>
          </cell>
          <cell r="H100">
            <v>1.05</v>
          </cell>
          <cell r="I100">
            <v>6.1</v>
          </cell>
          <cell r="J100">
            <v>7.1499999999999995</v>
          </cell>
          <cell r="K100">
            <v>8.85</v>
          </cell>
          <cell r="L100">
            <v>18.66</v>
          </cell>
          <cell r="M100">
            <v>27.509999999999998</v>
          </cell>
        </row>
        <row r="101">
          <cell r="A101">
            <v>80.3</v>
          </cell>
          <cell r="B101" t="str">
            <v>LARGE BALER</v>
          </cell>
          <cell r="C101">
            <v>11258</v>
          </cell>
          <cell r="D101">
            <v>3.63</v>
          </cell>
          <cell r="E101">
            <v>21.07</v>
          </cell>
          <cell r="F101">
            <v>24.7</v>
          </cell>
          <cell r="G101">
            <v>0.26</v>
          </cell>
          <cell r="H101">
            <v>0.94</v>
          </cell>
          <cell r="I101">
            <v>5.48</v>
          </cell>
          <cell r="J101">
            <v>6.42</v>
          </cell>
          <cell r="K101">
            <v>7.67</v>
          </cell>
          <cell r="L101">
            <v>18.36</v>
          </cell>
          <cell r="M101">
            <v>26.03</v>
          </cell>
        </row>
        <row r="102">
          <cell r="A102">
            <v>81</v>
          </cell>
          <cell r="B102" t="str">
            <v>PULL TYPE SPRAYER</v>
          </cell>
          <cell r="C102">
            <v>5205.2832396494969</v>
          </cell>
          <cell r="D102">
            <v>2.08</v>
          </cell>
          <cell r="E102">
            <v>14.62</v>
          </cell>
          <cell r="F102">
            <v>16.7</v>
          </cell>
          <cell r="G102">
            <v>0.18</v>
          </cell>
          <cell r="H102">
            <v>0.37</v>
          </cell>
          <cell r="I102">
            <v>2.63</v>
          </cell>
          <cell r="J102">
            <v>3</v>
          </cell>
          <cell r="K102">
            <v>2.1800000000000002</v>
          </cell>
          <cell r="L102">
            <v>4.8600000000000003</v>
          </cell>
          <cell r="M102">
            <v>7.0400000000000009</v>
          </cell>
        </row>
        <row r="103">
          <cell r="A103">
            <v>82</v>
          </cell>
          <cell r="B103" t="str">
            <v>RAKE</v>
          </cell>
          <cell r="C103">
            <v>3052.0348242109285</v>
          </cell>
          <cell r="D103">
            <v>0.91</v>
          </cell>
          <cell r="E103">
            <v>6.85</v>
          </cell>
          <cell r="F103">
            <v>7.76</v>
          </cell>
          <cell r="G103">
            <v>0.25</v>
          </cell>
          <cell r="H103">
            <v>0.23</v>
          </cell>
          <cell r="I103">
            <v>1.71</v>
          </cell>
          <cell r="J103">
            <v>1.94</v>
          </cell>
          <cell r="K103">
            <v>2.73</v>
          </cell>
          <cell r="L103">
            <v>4.8099999999999996</v>
          </cell>
          <cell r="M103">
            <v>7.5399999999999991</v>
          </cell>
        </row>
        <row r="104">
          <cell r="A104">
            <v>83</v>
          </cell>
          <cell r="B104" t="str">
            <v>ROLLING CULTIVATOR 6-ROW</v>
          </cell>
          <cell r="C104">
            <v>5563.3776986182975</v>
          </cell>
          <cell r="D104">
            <v>1.77</v>
          </cell>
          <cell r="E104">
            <v>6.25</v>
          </cell>
          <cell r="F104">
            <v>8.02</v>
          </cell>
          <cell r="G104">
            <v>0.17</v>
          </cell>
          <cell r="H104">
            <v>0.3</v>
          </cell>
          <cell r="I104">
            <v>1.06</v>
          </cell>
          <cell r="J104">
            <v>1.36</v>
          </cell>
          <cell r="K104">
            <v>2.92</v>
          </cell>
          <cell r="L104">
            <v>5.28</v>
          </cell>
          <cell r="M104">
            <v>8.1999999999999993</v>
          </cell>
        </row>
        <row r="105">
          <cell r="A105">
            <v>84</v>
          </cell>
          <cell r="B105" t="str">
            <v>ROTARY MOWER 7'</v>
          </cell>
          <cell r="C105">
            <v>3408.2405455408798</v>
          </cell>
          <cell r="D105">
            <v>1.03</v>
          </cell>
          <cell r="E105">
            <v>5.74</v>
          </cell>
          <cell r="F105">
            <v>6.7700000000000005</v>
          </cell>
          <cell r="G105">
            <v>0.28999999999999998</v>
          </cell>
          <cell r="H105">
            <v>0.3</v>
          </cell>
          <cell r="I105">
            <v>1.66</v>
          </cell>
          <cell r="J105">
            <v>1.96</v>
          </cell>
          <cell r="K105">
            <v>3.2</v>
          </cell>
          <cell r="L105">
            <v>5.26</v>
          </cell>
          <cell r="M105">
            <v>8.4600000000000009</v>
          </cell>
        </row>
        <row r="106">
          <cell r="A106">
            <v>84.1</v>
          </cell>
          <cell r="B106" t="str">
            <v>ROTARY MOWER 14'</v>
          </cell>
          <cell r="C106">
            <v>5935</v>
          </cell>
          <cell r="D106">
            <v>1.8</v>
          </cell>
          <cell r="E106">
            <v>9.99</v>
          </cell>
          <cell r="F106">
            <v>11.790000000000001</v>
          </cell>
          <cell r="G106">
            <v>0.15</v>
          </cell>
          <cell r="H106">
            <v>0.27</v>
          </cell>
          <cell r="I106">
            <v>1.5</v>
          </cell>
          <cell r="J106">
            <v>1.77</v>
          </cell>
          <cell r="K106">
            <v>1.77</v>
          </cell>
          <cell r="L106">
            <v>3.36</v>
          </cell>
          <cell r="M106">
            <v>5.13</v>
          </cell>
        </row>
        <row r="107">
          <cell r="A107">
            <v>85</v>
          </cell>
          <cell r="B107" t="str">
            <v>ROTOVATOR</v>
          </cell>
          <cell r="C107">
            <v>1903.8991735884122</v>
          </cell>
          <cell r="D107">
            <v>1.47</v>
          </cell>
          <cell r="E107">
            <v>6.41</v>
          </cell>
          <cell r="F107">
            <v>7.88</v>
          </cell>
          <cell r="G107">
            <v>1.41</v>
          </cell>
          <cell r="H107">
            <v>2.0699999999999998</v>
          </cell>
          <cell r="I107">
            <v>9.0399999999999991</v>
          </cell>
          <cell r="J107">
            <v>11.11</v>
          </cell>
          <cell r="K107">
            <v>16.190000000000001</v>
          </cell>
          <cell r="L107">
            <v>26.51</v>
          </cell>
          <cell r="M107">
            <v>42.7</v>
          </cell>
        </row>
        <row r="108">
          <cell r="A108">
            <v>86</v>
          </cell>
          <cell r="B108" t="str">
            <v>SICKLE MOWER</v>
          </cell>
          <cell r="C108">
            <v>2569.9568074483668</v>
          </cell>
          <cell r="D108">
            <v>3.76</v>
          </cell>
          <cell r="E108">
            <v>8.65</v>
          </cell>
          <cell r="F108">
            <v>12.41</v>
          </cell>
          <cell r="G108">
            <v>0.26</v>
          </cell>
          <cell r="H108">
            <v>0.98</v>
          </cell>
          <cell r="I108">
            <v>2.25</v>
          </cell>
          <cell r="J108">
            <v>3.23</v>
          </cell>
          <cell r="K108">
            <v>3.58</v>
          </cell>
          <cell r="L108">
            <v>5.47</v>
          </cell>
          <cell r="M108">
            <v>9.0500000000000007</v>
          </cell>
        </row>
        <row r="109">
          <cell r="A109">
            <v>87</v>
          </cell>
          <cell r="B109" t="str">
            <v>SIDEDRESSER 2-ROW</v>
          </cell>
          <cell r="C109">
            <v>1903.8991735884122</v>
          </cell>
          <cell r="D109">
            <v>0.41</v>
          </cell>
          <cell r="E109">
            <v>3.21</v>
          </cell>
          <cell r="F109">
            <v>3.62</v>
          </cell>
          <cell r="G109">
            <v>0.56000000000000005</v>
          </cell>
          <cell r="H109">
            <v>0.23</v>
          </cell>
          <cell r="I109">
            <v>1.8</v>
          </cell>
          <cell r="J109">
            <v>2.0300000000000002</v>
          </cell>
          <cell r="K109">
            <v>8.85</v>
          </cell>
          <cell r="L109">
            <v>15.67</v>
          </cell>
          <cell r="M109">
            <v>24.52</v>
          </cell>
        </row>
        <row r="110">
          <cell r="A110">
            <v>88</v>
          </cell>
          <cell r="B110" t="str">
            <v>SILAGE BLOWER</v>
          </cell>
          <cell r="C110">
            <v>3569.8109504782724</v>
          </cell>
          <cell r="D110">
            <v>1.78</v>
          </cell>
          <cell r="E110">
            <v>6.02</v>
          </cell>
          <cell r="F110">
            <v>7.8</v>
          </cell>
          <cell r="G110">
            <v>0.47</v>
          </cell>
          <cell r="H110">
            <v>0.84</v>
          </cell>
          <cell r="I110">
            <v>2.83</v>
          </cell>
          <cell r="J110">
            <v>3.67</v>
          </cell>
          <cell r="K110">
            <v>5.54</v>
          </cell>
          <cell r="L110">
            <v>8.65</v>
          </cell>
          <cell r="M110">
            <v>14.190000000000001</v>
          </cell>
        </row>
        <row r="111">
          <cell r="A111">
            <v>89</v>
          </cell>
          <cell r="B111" t="str">
            <v>SILAGE CHOPPER</v>
          </cell>
          <cell r="C111">
            <v>23970.685563969855</v>
          </cell>
          <cell r="D111">
            <v>16.98</v>
          </cell>
          <cell r="E111">
            <v>40.44</v>
          </cell>
          <cell r="F111">
            <v>57.42</v>
          </cell>
          <cell r="G111">
            <v>0.43</v>
          </cell>
          <cell r="H111">
            <v>7.3</v>
          </cell>
          <cell r="I111">
            <v>17.39</v>
          </cell>
          <cell r="J111">
            <v>24.69</v>
          </cell>
          <cell r="K111">
            <v>18.43</v>
          </cell>
          <cell r="L111">
            <v>38.700000000000003</v>
          </cell>
          <cell r="M111">
            <v>57.13</v>
          </cell>
        </row>
        <row r="112">
          <cell r="A112">
            <v>90</v>
          </cell>
          <cell r="B112" t="str">
            <v>SILAGE CHOPPER &amp; WAGON</v>
          </cell>
          <cell r="C112">
            <v>32723.267046050831</v>
          </cell>
          <cell r="D112">
            <v>21.26</v>
          </cell>
          <cell r="E112">
            <v>73.599999999999994</v>
          </cell>
          <cell r="F112">
            <v>94.86</v>
          </cell>
          <cell r="G112">
            <v>0.56999999999999995</v>
          </cell>
          <cell r="H112">
            <v>12.12</v>
          </cell>
          <cell r="I112">
            <v>41.95</v>
          </cell>
          <cell r="J112">
            <v>54.07</v>
          </cell>
          <cell r="K112">
            <v>26.86</v>
          </cell>
          <cell r="L112">
            <v>70.2</v>
          </cell>
          <cell r="M112">
            <v>97.06</v>
          </cell>
        </row>
        <row r="113">
          <cell r="A113">
            <v>91</v>
          </cell>
          <cell r="B113" t="str">
            <v>SILAGE WAGON</v>
          </cell>
          <cell r="C113">
            <v>8775.7852532590859</v>
          </cell>
          <cell r="D113">
            <v>3.03</v>
          </cell>
          <cell r="E113">
            <v>14.8</v>
          </cell>
          <cell r="F113">
            <v>17.830000000000002</v>
          </cell>
          <cell r="G113">
            <v>0.56999999999999995</v>
          </cell>
          <cell r="H113">
            <v>1.73</v>
          </cell>
          <cell r="I113">
            <v>8.44</v>
          </cell>
          <cell r="J113">
            <v>10.17</v>
          </cell>
          <cell r="K113">
            <v>13.43</v>
          </cell>
          <cell r="L113">
            <v>27.27</v>
          </cell>
          <cell r="M113">
            <v>40.700000000000003</v>
          </cell>
        </row>
        <row r="114">
          <cell r="A114">
            <v>92</v>
          </cell>
          <cell r="B114" t="str">
            <v>SPIKE HARROW</v>
          </cell>
          <cell r="C114">
            <v>1070.9432851434817</v>
          </cell>
          <cell r="D114">
            <v>0.11</v>
          </cell>
          <cell r="E114">
            <v>2</v>
          </cell>
          <cell r="F114">
            <v>2.11</v>
          </cell>
          <cell r="G114">
            <v>0.24</v>
          </cell>
          <cell r="H114">
            <v>0.03</v>
          </cell>
          <cell r="I114">
            <v>0.48</v>
          </cell>
          <cell r="J114">
            <v>0.51</v>
          </cell>
          <cell r="K114">
            <v>2.4300000000000002</v>
          </cell>
          <cell r="L114">
            <v>3.45</v>
          </cell>
          <cell r="M114">
            <v>5.8800000000000008</v>
          </cell>
        </row>
        <row r="115">
          <cell r="A115">
            <v>93</v>
          </cell>
          <cell r="B115" t="str">
            <v>ORCHARD SPRAYER</v>
          </cell>
          <cell r="C115">
            <v>17849.054752391363</v>
          </cell>
          <cell r="D115">
            <v>10.45</v>
          </cell>
          <cell r="E115">
            <v>37.57</v>
          </cell>
          <cell r="F115">
            <v>48.019999999999996</v>
          </cell>
          <cell r="G115">
            <v>0.18</v>
          </cell>
          <cell r="H115">
            <v>1.88</v>
          </cell>
          <cell r="I115">
            <v>6.76</v>
          </cell>
          <cell r="J115">
            <v>8.64</v>
          </cell>
          <cell r="K115">
            <v>3.68</v>
          </cell>
          <cell r="L115">
            <v>8.99</v>
          </cell>
          <cell r="M115">
            <v>12.67</v>
          </cell>
        </row>
        <row r="116">
          <cell r="A116">
            <v>94</v>
          </cell>
          <cell r="B116" t="str">
            <v>SPRING TOOTH</v>
          </cell>
          <cell r="C116">
            <v>2601.7972144069145</v>
          </cell>
          <cell r="D116">
            <v>0.01</v>
          </cell>
          <cell r="E116">
            <v>4.87</v>
          </cell>
          <cell r="F116">
            <v>4.88</v>
          </cell>
          <cell r="G116">
            <v>0.11</v>
          </cell>
          <cell r="H116">
            <v>0</v>
          </cell>
          <cell r="I116">
            <v>0.54</v>
          </cell>
          <cell r="J116">
            <v>0.54</v>
          </cell>
          <cell r="K116">
            <v>1.1000000000000001</v>
          </cell>
          <cell r="L116">
            <v>1.9</v>
          </cell>
          <cell r="M116">
            <v>3</v>
          </cell>
        </row>
        <row r="117">
          <cell r="A117">
            <v>95</v>
          </cell>
          <cell r="B117" t="str">
            <v>SUBSOILER BEDDER 2-ROW</v>
          </cell>
          <cell r="C117">
            <v>4360.1786565358243</v>
          </cell>
          <cell r="D117">
            <v>0.97</v>
          </cell>
          <cell r="E117">
            <v>6.76</v>
          </cell>
          <cell r="F117">
            <v>7.7299999999999995</v>
          </cell>
          <cell r="G117">
            <v>0.45</v>
          </cell>
          <cell r="H117">
            <v>0.44</v>
          </cell>
          <cell r="I117">
            <v>3.04</v>
          </cell>
          <cell r="J117">
            <v>3.48</v>
          </cell>
          <cell r="K117">
            <v>7.37</v>
          </cell>
          <cell r="L117">
            <v>14.19</v>
          </cell>
          <cell r="M117">
            <v>21.56</v>
          </cell>
        </row>
        <row r="118">
          <cell r="A118">
            <v>96</v>
          </cell>
          <cell r="B118" t="str">
            <v>SUBSOILER-BEDDER 4-ROW</v>
          </cell>
          <cell r="C118">
            <v>7656.1697196399327</v>
          </cell>
          <cell r="D118">
            <v>5.55</v>
          </cell>
          <cell r="E118">
            <v>7.91</v>
          </cell>
          <cell r="F118">
            <v>13.46</v>
          </cell>
          <cell r="G118">
            <v>0.19</v>
          </cell>
          <cell r="H118">
            <v>1.05</v>
          </cell>
          <cell r="I118">
            <v>1.5</v>
          </cell>
          <cell r="J118">
            <v>2.5499999999999998</v>
          </cell>
          <cell r="K118">
            <v>4.96</v>
          </cell>
          <cell r="L118">
            <v>7.78</v>
          </cell>
          <cell r="M118">
            <v>12.74</v>
          </cell>
        </row>
        <row r="119">
          <cell r="A119">
            <v>96.1</v>
          </cell>
          <cell r="B119" t="str">
            <v>SUBSOILER-BEDDER 6-ROW</v>
          </cell>
          <cell r="C119">
            <v>9534.7730836328701</v>
          </cell>
          <cell r="D119">
            <v>6.91</v>
          </cell>
          <cell r="E119">
            <v>9.86</v>
          </cell>
          <cell r="F119">
            <v>16.77</v>
          </cell>
          <cell r="G119">
            <v>0.17</v>
          </cell>
          <cell r="H119">
            <v>1.17</v>
          </cell>
          <cell r="I119">
            <v>1.68</v>
          </cell>
          <cell r="J119">
            <v>2.8499999999999996</v>
          </cell>
          <cell r="K119">
            <v>5.57</v>
          </cell>
          <cell r="L119">
            <v>10.1</v>
          </cell>
          <cell r="M119">
            <v>15.67</v>
          </cell>
        </row>
        <row r="120">
          <cell r="A120">
            <v>97</v>
          </cell>
          <cell r="B120" t="str">
            <v>SUBSOILER-PLANTER W/SPRAYER 4-ROW</v>
          </cell>
          <cell r="C120">
            <v>24383.152043013542</v>
          </cell>
          <cell r="D120">
            <v>12.14</v>
          </cell>
          <cell r="E120">
            <v>37.799999999999997</v>
          </cell>
          <cell r="F120">
            <v>49.94</v>
          </cell>
          <cell r="G120">
            <v>0.2</v>
          </cell>
          <cell r="H120">
            <v>2.4300000000000002</v>
          </cell>
          <cell r="I120">
            <v>7.56</v>
          </cell>
          <cell r="J120">
            <v>9.99</v>
          </cell>
          <cell r="K120">
            <v>8.36</v>
          </cell>
          <cell r="L120">
            <v>18.3</v>
          </cell>
          <cell r="M120">
            <v>26.66</v>
          </cell>
        </row>
        <row r="121">
          <cell r="A121">
            <v>97.1</v>
          </cell>
          <cell r="B121" t="str">
            <v>SUBSOILER-PLANTER W/SPRAYER 6-ROW</v>
          </cell>
          <cell r="C121">
            <v>28887.869532327932</v>
          </cell>
          <cell r="D121">
            <v>14.39</v>
          </cell>
          <cell r="E121">
            <v>44.79</v>
          </cell>
          <cell r="F121">
            <v>59.18</v>
          </cell>
          <cell r="G121">
            <v>0.18</v>
          </cell>
          <cell r="H121">
            <v>2.59</v>
          </cell>
          <cell r="I121">
            <v>8.06</v>
          </cell>
          <cell r="J121">
            <v>10.65</v>
          </cell>
          <cell r="K121">
            <v>8.66</v>
          </cell>
          <cell r="L121">
            <v>18.84</v>
          </cell>
          <cell r="M121">
            <v>27.5</v>
          </cell>
        </row>
        <row r="122">
          <cell r="A122">
            <v>97.2</v>
          </cell>
          <cell r="B122" t="str">
            <v>SUBSOILER-PLANTER 6-ROW</v>
          </cell>
          <cell r="C122">
            <v>26531.180151220291</v>
          </cell>
          <cell r="D122">
            <v>13.21</v>
          </cell>
          <cell r="E122">
            <v>41.14</v>
          </cell>
          <cell r="F122">
            <v>54.35</v>
          </cell>
          <cell r="G122">
            <v>0.18</v>
          </cell>
          <cell r="H122">
            <v>2.38</v>
          </cell>
          <cell r="I122">
            <v>7.41</v>
          </cell>
          <cell r="J122">
            <v>9.7899999999999991</v>
          </cell>
          <cell r="K122">
            <v>8.4499999999999993</v>
          </cell>
          <cell r="L122">
            <v>18.18</v>
          </cell>
          <cell r="M122">
            <v>26.63</v>
          </cell>
        </row>
        <row r="123">
          <cell r="A123">
            <v>98</v>
          </cell>
          <cell r="B123" t="str">
            <v>SUPER BEDDER</v>
          </cell>
          <cell r="C123">
            <v>3612.6486818840121</v>
          </cell>
          <cell r="D123">
            <v>2.74</v>
          </cell>
          <cell r="E123">
            <v>12.14</v>
          </cell>
          <cell r="F123">
            <v>14.88</v>
          </cell>
          <cell r="G123">
            <v>1.1000000000000001</v>
          </cell>
          <cell r="H123">
            <v>3.01</v>
          </cell>
          <cell r="I123">
            <v>13.35</v>
          </cell>
          <cell r="J123">
            <v>16.36</v>
          </cell>
          <cell r="K123">
            <v>19.95</v>
          </cell>
          <cell r="L123">
            <v>40.61</v>
          </cell>
          <cell r="M123">
            <v>60.56</v>
          </cell>
        </row>
        <row r="124">
          <cell r="A124">
            <v>99</v>
          </cell>
          <cell r="B124" t="str">
            <v>TOBACCO CULTIVATOR 1-ROW</v>
          </cell>
          <cell r="C124">
            <v>1393.7616551664728</v>
          </cell>
          <cell r="D124">
            <v>0.55000000000000004</v>
          </cell>
          <cell r="E124">
            <v>1.56</v>
          </cell>
          <cell r="F124">
            <v>2.1100000000000003</v>
          </cell>
          <cell r="G124">
            <v>0.71</v>
          </cell>
          <cell r="H124">
            <v>0.39</v>
          </cell>
          <cell r="I124">
            <v>1.1100000000000001</v>
          </cell>
          <cell r="J124">
            <v>1.5</v>
          </cell>
          <cell r="K124">
            <v>7.5</v>
          </cell>
          <cell r="L124">
            <v>9.9</v>
          </cell>
          <cell r="M124">
            <v>17.399999999999999</v>
          </cell>
        </row>
        <row r="125">
          <cell r="A125">
            <v>99.1</v>
          </cell>
          <cell r="B125" t="str">
            <v>TOBACCO BEDDER 4-ROW</v>
          </cell>
          <cell r="C125">
            <v>6620</v>
          </cell>
          <cell r="D125">
            <v>2.63</v>
          </cell>
          <cell r="E125">
            <v>7.43</v>
          </cell>
          <cell r="F125">
            <v>10.059999999999999</v>
          </cell>
          <cell r="G125">
            <v>0.16</v>
          </cell>
          <cell r="H125">
            <v>0.42</v>
          </cell>
          <cell r="I125">
            <v>1.19</v>
          </cell>
          <cell r="J125">
            <v>1.6099999999999999</v>
          </cell>
          <cell r="K125">
            <v>2.02</v>
          </cell>
          <cell r="L125">
            <v>3.17</v>
          </cell>
          <cell r="M125">
            <v>5.1899999999999995</v>
          </cell>
        </row>
        <row r="126">
          <cell r="A126">
            <v>99.2</v>
          </cell>
          <cell r="B126" t="str">
            <v>TOBACCO BED SHAPER 4-ROW</v>
          </cell>
          <cell r="C126">
            <v>5058</v>
          </cell>
          <cell r="D126">
            <v>2.0099999999999998</v>
          </cell>
          <cell r="E126">
            <v>5.68</v>
          </cell>
          <cell r="F126">
            <v>7.6899999999999995</v>
          </cell>
          <cell r="G126">
            <v>0.16</v>
          </cell>
          <cell r="H126">
            <v>0.32</v>
          </cell>
          <cell r="I126">
            <v>0.91</v>
          </cell>
          <cell r="J126">
            <v>1.23</v>
          </cell>
          <cell r="K126">
            <v>1.92</v>
          </cell>
          <cell r="L126">
            <v>2.89</v>
          </cell>
          <cell r="M126">
            <v>4.8100000000000005</v>
          </cell>
        </row>
        <row r="127">
          <cell r="A127">
            <v>100</v>
          </cell>
          <cell r="B127" t="str">
            <v>TOBACCO HARVESTER LOW PROFILE</v>
          </cell>
          <cell r="C127">
            <v>14874.21229365947</v>
          </cell>
          <cell r="D127">
            <v>2.15</v>
          </cell>
          <cell r="E127">
            <v>25.63</v>
          </cell>
          <cell r="F127">
            <v>27.779999999999998</v>
          </cell>
          <cell r="G127">
            <v>2.95</v>
          </cell>
          <cell r="H127">
            <v>6.34</v>
          </cell>
          <cell r="I127">
            <v>75.61</v>
          </cell>
          <cell r="J127">
            <v>81.95</v>
          </cell>
          <cell r="K127">
            <v>35.869999999999997</v>
          </cell>
          <cell r="L127">
            <v>112.16</v>
          </cell>
          <cell r="M127">
            <v>148.03</v>
          </cell>
        </row>
        <row r="128">
          <cell r="A128">
            <v>101</v>
          </cell>
          <cell r="B128" t="str">
            <v>TOBACCO TOPPER 2-ROW</v>
          </cell>
          <cell r="C128">
            <v>3510.3141013036347</v>
          </cell>
          <cell r="D128">
            <v>4.8</v>
          </cell>
          <cell r="E128">
            <v>13.01</v>
          </cell>
          <cell r="F128">
            <v>17.809999999999999</v>
          </cell>
          <cell r="G128">
            <v>0.86</v>
          </cell>
          <cell r="H128">
            <v>4.13</v>
          </cell>
          <cell r="I128">
            <v>11.19</v>
          </cell>
          <cell r="J128">
            <v>15.32</v>
          </cell>
          <cell r="K128">
            <v>12.74</v>
          </cell>
          <cell r="L128">
            <v>21.84</v>
          </cell>
          <cell r="M128">
            <v>34.58</v>
          </cell>
        </row>
        <row r="129">
          <cell r="A129">
            <v>101.1</v>
          </cell>
          <cell r="B129" t="str">
            <v>TOBACCO TOPPER 4-ROW</v>
          </cell>
          <cell r="C129">
            <v>5712.55</v>
          </cell>
          <cell r="D129">
            <v>7.81</v>
          </cell>
          <cell r="E129">
            <v>21.16</v>
          </cell>
          <cell r="F129">
            <v>28.97</v>
          </cell>
          <cell r="G129">
            <v>0.49</v>
          </cell>
          <cell r="H129">
            <v>3.83</v>
          </cell>
          <cell r="I129">
            <v>10.37</v>
          </cell>
          <cell r="J129">
            <v>14.2</v>
          </cell>
          <cell r="K129">
            <v>11.37</v>
          </cell>
          <cell r="L129">
            <v>22.51</v>
          </cell>
          <cell r="M129">
            <v>33.880000000000003</v>
          </cell>
        </row>
        <row r="130">
          <cell r="A130">
            <v>102</v>
          </cell>
          <cell r="B130" t="str">
            <v>TOBACCO TRAILER</v>
          </cell>
          <cell r="C130">
            <v>1189.9369834927575</v>
          </cell>
          <cell r="D130">
            <v>0.63</v>
          </cell>
          <cell r="E130">
            <v>1.23</v>
          </cell>
          <cell r="F130">
            <v>1.8599999999999999</v>
          </cell>
          <cell r="G130">
            <v>2.58</v>
          </cell>
          <cell r="H130">
            <v>1.63</v>
          </cell>
          <cell r="I130">
            <v>3.17</v>
          </cell>
          <cell r="J130">
            <v>4.8</v>
          </cell>
          <cell r="K130">
            <v>21.18</v>
          </cell>
          <cell r="L130">
            <v>39.89</v>
          </cell>
          <cell r="M130">
            <v>61.07</v>
          </cell>
        </row>
        <row r="131">
          <cell r="A131">
            <v>103</v>
          </cell>
          <cell r="B131" t="str">
            <v>TOBACCO TRANSPLANTER 1-ROW</v>
          </cell>
          <cell r="C131">
            <v>3450.8172521289966</v>
          </cell>
          <cell r="D131">
            <v>2.58</v>
          </cell>
          <cell r="E131">
            <v>4.01</v>
          </cell>
          <cell r="F131">
            <v>6.59</v>
          </cell>
          <cell r="G131">
            <v>3.08</v>
          </cell>
          <cell r="H131">
            <v>7.95</v>
          </cell>
          <cell r="I131">
            <v>12.35</v>
          </cell>
          <cell r="J131">
            <v>20.3</v>
          </cell>
          <cell r="K131">
            <v>55.38</v>
          </cell>
          <cell r="L131">
            <v>88.67</v>
          </cell>
          <cell r="M131">
            <v>144.05000000000001</v>
          </cell>
        </row>
        <row r="132">
          <cell r="A132">
            <v>104</v>
          </cell>
          <cell r="B132" t="str">
            <v>TOBACCO TRANSPLANTER 2-ROW</v>
          </cell>
          <cell r="C132">
            <v>5533.2069732413238</v>
          </cell>
          <cell r="D132">
            <v>4.13</v>
          </cell>
          <cell r="E132">
            <v>6.43</v>
          </cell>
          <cell r="F132">
            <v>10.559999999999999</v>
          </cell>
          <cell r="G132">
            <v>1.54</v>
          </cell>
          <cell r="H132">
            <v>6.36</v>
          </cell>
          <cell r="I132">
            <v>9.9</v>
          </cell>
          <cell r="J132">
            <v>16.260000000000002</v>
          </cell>
          <cell r="K132">
            <v>37.979999999999997</v>
          </cell>
          <cell r="L132">
            <v>60.78</v>
          </cell>
          <cell r="M132">
            <v>98.759999999999991</v>
          </cell>
        </row>
        <row r="133">
          <cell r="A133">
            <v>104.1</v>
          </cell>
          <cell r="B133" t="str">
            <v>TOBACCO TRANSPLANTER 4-ROW</v>
          </cell>
          <cell r="C133">
            <v>7179.5</v>
          </cell>
          <cell r="D133">
            <v>5.36</v>
          </cell>
          <cell r="E133">
            <v>8.34</v>
          </cell>
          <cell r="F133">
            <v>13.7</v>
          </cell>
          <cell r="G133">
            <v>0.88</v>
          </cell>
          <cell r="H133">
            <v>4.72</v>
          </cell>
          <cell r="I133">
            <v>7.34</v>
          </cell>
          <cell r="J133">
            <v>12.059999999999999</v>
          </cell>
          <cell r="K133">
            <v>27.48</v>
          </cell>
          <cell r="L133">
            <v>50.95</v>
          </cell>
          <cell r="M133">
            <v>78.430000000000007</v>
          </cell>
        </row>
        <row r="134">
          <cell r="A134">
            <v>105</v>
          </cell>
          <cell r="B134" t="str">
            <v>TOMATO TRANSPLANTER 3-ROW</v>
          </cell>
          <cell r="C134">
            <v>8924.5273761956814</v>
          </cell>
          <cell r="D134">
            <v>1.86</v>
          </cell>
          <cell r="E134">
            <v>20.04</v>
          </cell>
          <cell r="F134">
            <v>21.9</v>
          </cell>
          <cell r="G134">
            <v>1.38</v>
          </cell>
          <cell r="H134">
            <v>2.57</v>
          </cell>
          <cell r="I134">
            <v>27.66</v>
          </cell>
          <cell r="J134">
            <v>30.23</v>
          </cell>
          <cell r="K134">
            <v>23.82</v>
          </cell>
          <cell r="L134">
            <v>61.85</v>
          </cell>
          <cell r="M134">
            <v>85.67</v>
          </cell>
        </row>
        <row r="135">
          <cell r="A135">
            <v>106</v>
          </cell>
          <cell r="B135" t="str">
            <v>TRACTOR MTD SPRAYER 60 FT</v>
          </cell>
          <cell r="C135">
            <v>30000</v>
          </cell>
          <cell r="D135">
            <v>10.09</v>
          </cell>
          <cell r="E135">
            <v>86.92</v>
          </cell>
          <cell r="F135">
            <v>97.01</v>
          </cell>
          <cell r="G135">
            <v>0.04</v>
          </cell>
          <cell r="H135">
            <v>0.4</v>
          </cell>
          <cell r="I135">
            <v>3.48</v>
          </cell>
          <cell r="J135">
            <v>3.88</v>
          </cell>
          <cell r="K135">
            <v>1.59</v>
          </cell>
          <cell r="L135">
            <v>5.62</v>
          </cell>
          <cell r="M135">
            <v>7.21</v>
          </cell>
        </row>
        <row r="136">
          <cell r="A136">
            <v>107</v>
          </cell>
          <cell r="B136" t="str">
            <v>TRACTOR MTD SPRAYER 90FT</v>
          </cell>
          <cell r="C136">
            <v>50000</v>
          </cell>
          <cell r="D136">
            <v>16.82</v>
          </cell>
          <cell r="E136">
            <v>144.87</v>
          </cell>
          <cell r="F136">
            <v>161.69</v>
          </cell>
          <cell r="G136">
            <v>0.03</v>
          </cell>
          <cell r="H136">
            <v>0.5</v>
          </cell>
          <cell r="I136">
            <v>4.3499999999999996</v>
          </cell>
          <cell r="J136">
            <v>4.8499999999999996</v>
          </cell>
          <cell r="K136">
            <v>1.39</v>
          </cell>
          <cell r="L136">
            <v>5.96</v>
          </cell>
          <cell r="M136">
            <v>7.35</v>
          </cell>
        </row>
        <row r="137">
          <cell r="A137">
            <v>108</v>
          </cell>
          <cell r="B137" t="str">
            <v>TRAILER 4W</v>
          </cell>
          <cell r="C137">
            <v>2888.7831778234968</v>
          </cell>
          <cell r="D137">
            <v>1.41</v>
          </cell>
          <cell r="E137">
            <v>9.7100000000000009</v>
          </cell>
          <cell r="F137">
            <v>11.120000000000001</v>
          </cell>
          <cell r="G137">
            <v>0.14000000000000001</v>
          </cell>
          <cell r="H137">
            <v>0.2</v>
          </cell>
          <cell r="I137">
            <v>1.36</v>
          </cell>
          <cell r="J137">
            <v>1.56</v>
          </cell>
          <cell r="K137">
            <v>1.6</v>
          </cell>
          <cell r="L137">
            <v>3.09</v>
          </cell>
          <cell r="M137">
            <v>4.6899999999999995</v>
          </cell>
        </row>
        <row r="138">
          <cell r="A138">
            <v>109</v>
          </cell>
          <cell r="B138" t="str">
            <v>TRANSPLANTER 1-ROW</v>
          </cell>
          <cell r="C138">
            <v>2141.8865702869634</v>
          </cell>
          <cell r="D138">
            <v>0.45</v>
          </cell>
          <cell r="E138">
            <v>4.8099999999999996</v>
          </cell>
          <cell r="F138">
            <v>5.26</v>
          </cell>
          <cell r="G138">
            <v>2.75</v>
          </cell>
          <cell r="H138">
            <v>1.24</v>
          </cell>
          <cell r="I138">
            <v>13.23</v>
          </cell>
          <cell r="J138">
            <v>14.47</v>
          </cell>
          <cell r="K138">
            <v>28.77</v>
          </cell>
          <cell r="L138">
            <v>47.3</v>
          </cell>
          <cell r="M138">
            <v>76.069999999999993</v>
          </cell>
        </row>
        <row r="139">
          <cell r="A139">
            <v>110</v>
          </cell>
          <cell r="B139" t="str">
            <v>TRANSPLANTER 2-ROW</v>
          </cell>
          <cell r="C139">
            <v>3459.146811013446</v>
          </cell>
          <cell r="D139">
            <v>0.72</v>
          </cell>
          <cell r="E139">
            <v>7.77</v>
          </cell>
          <cell r="F139">
            <v>8.49</v>
          </cell>
          <cell r="G139">
            <v>2.29</v>
          </cell>
          <cell r="H139">
            <v>1.65</v>
          </cell>
          <cell r="I139">
            <v>17.79</v>
          </cell>
          <cell r="J139">
            <v>19.439999999999998</v>
          </cell>
          <cell r="K139">
            <v>24.57</v>
          </cell>
          <cell r="L139">
            <v>46.17</v>
          </cell>
          <cell r="M139">
            <v>70.740000000000009</v>
          </cell>
        </row>
        <row r="140">
          <cell r="A140">
            <v>111</v>
          </cell>
          <cell r="B140" t="str">
            <v>TRANSPLANTER 4-ROW</v>
          </cell>
          <cell r="C140">
            <v>11661.382438229022</v>
          </cell>
          <cell r="D140">
            <v>2.89</v>
          </cell>
          <cell r="E140">
            <v>19.63</v>
          </cell>
          <cell r="F140">
            <v>22.52</v>
          </cell>
          <cell r="G140">
            <v>1.38</v>
          </cell>
          <cell r="H140">
            <v>3.99</v>
          </cell>
          <cell r="I140">
            <v>27.09</v>
          </cell>
          <cell r="J140">
            <v>31.08</v>
          </cell>
          <cell r="K140">
            <v>25.24</v>
          </cell>
          <cell r="L140">
            <v>61.29</v>
          </cell>
          <cell r="M140">
            <v>86.53</v>
          </cell>
        </row>
        <row r="141">
          <cell r="A141">
            <v>112</v>
          </cell>
          <cell r="B141" t="str">
            <v>TRUCK 1.5 TON</v>
          </cell>
          <cell r="C141">
            <v>37900.234235056254</v>
          </cell>
          <cell r="D141">
            <v>7.58</v>
          </cell>
          <cell r="E141">
            <v>14.23</v>
          </cell>
          <cell r="F141">
            <v>21.810000000000002</v>
          </cell>
          <cell r="G141">
            <v>0.23</v>
          </cell>
          <cell r="H141">
            <v>1.74</v>
          </cell>
          <cell r="I141">
            <v>3.27</v>
          </cell>
          <cell r="J141">
            <v>5.01</v>
          </cell>
          <cell r="K141">
            <v>1.74</v>
          </cell>
          <cell r="L141">
            <v>3.27</v>
          </cell>
          <cell r="M141">
            <v>5.01</v>
          </cell>
        </row>
        <row r="142">
          <cell r="A142">
            <v>112.1</v>
          </cell>
          <cell r="B142" t="str">
            <v>DUMP TRUCK  12 TON</v>
          </cell>
          <cell r="C142">
            <v>56250</v>
          </cell>
          <cell r="D142">
            <v>10.55</v>
          </cell>
          <cell r="E142">
            <v>21.24</v>
          </cell>
          <cell r="F142">
            <v>31.79</v>
          </cell>
          <cell r="G142">
            <v>0.44</v>
          </cell>
          <cell r="H142">
            <v>4.6399999999999997</v>
          </cell>
          <cell r="I142">
            <v>9.35</v>
          </cell>
          <cell r="J142">
            <v>13.989999999999998</v>
          </cell>
          <cell r="K142">
            <v>4.6399999999999997</v>
          </cell>
          <cell r="L142">
            <v>9.35</v>
          </cell>
          <cell r="M142">
            <v>13.989999999999998</v>
          </cell>
        </row>
        <row r="143">
          <cell r="A143">
            <v>113</v>
          </cell>
          <cell r="B143" t="str">
            <v>WHIRL SEEDER</v>
          </cell>
          <cell r="C143">
            <v>594.96849174637873</v>
          </cell>
          <cell r="D143">
            <v>0.28999999999999998</v>
          </cell>
          <cell r="E143">
            <v>2</v>
          </cell>
          <cell r="F143">
            <v>2.29</v>
          </cell>
          <cell r="G143">
            <v>0.1</v>
          </cell>
          <cell r="H143">
            <v>0.03</v>
          </cell>
          <cell r="I143">
            <v>0.2</v>
          </cell>
          <cell r="J143">
            <v>0.23</v>
          </cell>
          <cell r="K143">
            <v>1.03</v>
          </cell>
          <cell r="L143">
            <v>1.44</v>
          </cell>
          <cell r="M143">
            <v>2.4699999999999998</v>
          </cell>
        </row>
        <row r="144">
          <cell r="A144">
            <v>114</v>
          </cell>
          <cell r="B144" t="str">
            <v>WINDROWER</v>
          </cell>
          <cell r="C144">
            <v>2766.008518128916</v>
          </cell>
          <cell r="D144">
            <v>1.43</v>
          </cell>
          <cell r="E144">
            <v>6.47</v>
          </cell>
          <cell r="F144">
            <v>7.8999999999999995</v>
          </cell>
          <cell r="G144">
            <v>0.17</v>
          </cell>
          <cell r="H144">
            <v>0.24</v>
          </cell>
          <cell r="I144">
            <v>1.1000000000000001</v>
          </cell>
          <cell r="J144">
            <v>1.34</v>
          </cell>
          <cell r="K144">
            <v>1.94</v>
          </cell>
          <cell r="L144">
            <v>3.21</v>
          </cell>
          <cell r="M144">
            <v>5.15</v>
          </cell>
        </row>
        <row r="145">
          <cell r="A145">
            <v>115</v>
          </cell>
          <cell r="B145" t="str">
            <v>BROADCAST DEEP TILLAGE</v>
          </cell>
          <cell r="C145">
            <v>11890.848310948531</v>
          </cell>
          <cell r="D145">
            <v>5.92</v>
          </cell>
          <cell r="E145">
            <v>18.440000000000001</v>
          </cell>
          <cell r="F145">
            <v>24.36</v>
          </cell>
          <cell r="G145">
            <v>0.24</v>
          </cell>
          <cell r="H145">
            <v>1.42</v>
          </cell>
          <cell r="I145">
            <v>4.43</v>
          </cell>
          <cell r="J145">
            <v>5.85</v>
          </cell>
          <cell r="K145">
            <v>10.74</v>
          </cell>
          <cell r="L145">
            <v>22.26</v>
          </cell>
          <cell r="M145">
            <v>33</v>
          </cell>
        </row>
        <row r="146">
          <cell r="A146">
            <v>116</v>
          </cell>
          <cell r="B146" t="str">
            <v>COTTON MODULE BUILDER</v>
          </cell>
          <cell r="C146">
            <v>23873.744182507937</v>
          </cell>
          <cell r="D146">
            <v>8.2899999999999991</v>
          </cell>
          <cell r="E146">
            <v>14.83</v>
          </cell>
          <cell r="F146">
            <v>23.119999999999997</v>
          </cell>
          <cell r="G146">
            <v>0.11</v>
          </cell>
          <cell r="H146">
            <v>0.91</v>
          </cell>
          <cell r="I146">
            <v>1.63</v>
          </cell>
          <cell r="J146">
            <v>2.54</v>
          </cell>
          <cell r="K146">
            <v>3.17</v>
          </cell>
          <cell r="L146">
            <v>5.27</v>
          </cell>
          <cell r="M146">
            <v>8.44</v>
          </cell>
        </row>
        <row r="147">
          <cell r="A147">
            <v>117</v>
          </cell>
          <cell r="B147" t="str">
            <v>TEDDER</v>
          </cell>
          <cell r="C147">
            <v>5230.6163544780093</v>
          </cell>
          <cell r="D147">
            <v>1.56</v>
          </cell>
          <cell r="E147">
            <v>11.74</v>
          </cell>
          <cell r="F147">
            <v>13.3</v>
          </cell>
          <cell r="G147">
            <v>0.25</v>
          </cell>
          <cell r="H147">
            <v>0.39</v>
          </cell>
          <cell r="I147">
            <v>2.94</v>
          </cell>
          <cell r="J147">
            <v>3.33</v>
          </cell>
          <cell r="K147">
            <v>2.89</v>
          </cell>
          <cell r="L147">
            <v>6.03</v>
          </cell>
          <cell r="M147">
            <v>8.92</v>
          </cell>
        </row>
        <row r="148">
          <cell r="A148">
            <v>118</v>
          </cell>
          <cell r="B148" t="str">
            <v>STRIP TILL RIG</v>
          </cell>
          <cell r="C148">
            <v>80000</v>
          </cell>
          <cell r="D148">
            <v>39.840000000000003</v>
          </cell>
          <cell r="E148">
            <v>124.04</v>
          </cell>
          <cell r="F148">
            <v>163.88</v>
          </cell>
          <cell r="G148">
            <v>0.22</v>
          </cell>
          <cell r="H148">
            <v>8.76</v>
          </cell>
          <cell r="I148">
            <v>27.29</v>
          </cell>
          <cell r="J148">
            <v>36.049999999999997</v>
          </cell>
          <cell r="K148">
            <v>16.18</v>
          </cell>
          <cell r="L148">
            <v>40.46</v>
          </cell>
          <cell r="M148">
            <v>56.64</v>
          </cell>
        </row>
        <row r="149">
          <cell r="A149">
            <v>119</v>
          </cell>
          <cell r="B149" t="str">
            <v>BUSHHOG 14'</v>
          </cell>
          <cell r="C149">
            <v>8030.5392540961657</v>
          </cell>
          <cell r="D149">
            <v>2.4300000000000002</v>
          </cell>
          <cell r="E149">
            <v>13.52</v>
          </cell>
          <cell r="F149">
            <v>15.95</v>
          </cell>
          <cell r="G149">
            <v>0.15</v>
          </cell>
          <cell r="H149">
            <v>0.36</v>
          </cell>
          <cell r="I149">
            <v>2.0299999999999998</v>
          </cell>
          <cell r="J149">
            <v>2.3899999999999997</v>
          </cell>
          <cell r="K149">
            <v>1.87</v>
          </cell>
          <cell r="L149">
            <v>3.89</v>
          </cell>
          <cell r="M149">
            <v>5.76</v>
          </cell>
        </row>
        <row r="150">
          <cell r="A150">
            <v>120</v>
          </cell>
          <cell r="B150" t="str">
            <v>FLAIL MOWER</v>
          </cell>
          <cell r="C150">
            <v>3480.5656767163155</v>
          </cell>
          <cell r="D150">
            <v>1.06</v>
          </cell>
          <cell r="E150">
            <v>5.86</v>
          </cell>
          <cell r="F150">
            <v>6.92</v>
          </cell>
          <cell r="G150">
            <v>0.49</v>
          </cell>
          <cell r="H150">
            <v>0.52</v>
          </cell>
          <cell r="I150">
            <v>2.87</v>
          </cell>
          <cell r="J150">
            <v>3.39</v>
          </cell>
          <cell r="K150">
            <v>5.42</v>
          </cell>
          <cell r="L150">
            <v>8.94</v>
          </cell>
          <cell r="M150">
            <v>14.36</v>
          </cell>
        </row>
        <row r="151">
          <cell r="A151">
            <v>121</v>
          </cell>
          <cell r="B151" t="str">
            <v>PLANTER W/ SPRAYER 8-ROW</v>
          </cell>
          <cell r="C151">
            <v>24106.971607087966</v>
          </cell>
          <cell r="D151">
            <v>7.1</v>
          </cell>
          <cell r="E151">
            <v>37.380000000000003</v>
          </cell>
          <cell r="F151">
            <v>44.480000000000004</v>
          </cell>
          <cell r="G151">
            <v>0.12</v>
          </cell>
          <cell r="H151">
            <v>0.85</v>
          </cell>
          <cell r="I151">
            <v>4.49</v>
          </cell>
          <cell r="J151">
            <v>5.34</v>
          </cell>
          <cell r="K151">
            <v>4.41</v>
          </cell>
          <cell r="L151">
            <v>10.93</v>
          </cell>
          <cell r="M151">
            <v>15.34</v>
          </cell>
        </row>
        <row r="152">
          <cell r="A152">
            <v>122</v>
          </cell>
          <cell r="B152" t="str">
            <v>SUBSOILER-BEDDER 8-ROW</v>
          </cell>
          <cell r="C152">
            <v>17145.840253655337</v>
          </cell>
          <cell r="D152">
            <v>8.5399999999999991</v>
          </cell>
          <cell r="E152">
            <v>26.58</v>
          </cell>
          <cell r="F152">
            <v>35.119999999999997</v>
          </cell>
          <cell r="G152">
            <v>0.12</v>
          </cell>
          <cell r="H152">
            <v>1.02</v>
          </cell>
          <cell r="I152">
            <v>3.19</v>
          </cell>
          <cell r="J152">
            <v>4.21</v>
          </cell>
          <cell r="K152">
            <v>7.05</v>
          </cell>
          <cell r="L152">
            <v>19.920000000000002</v>
          </cell>
          <cell r="M152">
            <v>26.970000000000002</v>
          </cell>
        </row>
        <row r="153">
          <cell r="A153">
            <v>123</v>
          </cell>
          <cell r="B153" t="str">
            <v>DO-ALL FIELD CONDITIONER 8-ROW</v>
          </cell>
          <cell r="C153">
            <v>9169.4779236607337</v>
          </cell>
          <cell r="D153">
            <v>2.91</v>
          </cell>
          <cell r="E153">
            <v>10.3</v>
          </cell>
          <cell r="F153">
            <v>13.21</v>
          </cell>
          <cell r="G153">
            <v>0.09</v>
          </cell>
          <cell r="H153">
            <v>0.26</v>
          </cell>
          <cell r="I153">
            <v>0.93</v>
          </cell>
          <cell r="J153">
            <v>1.19</v>
          </cell>
          <cell r="K153">
            <v>2.93</v>
          </cell>
          <cell r="L153">
            <v>5.76</v>
          </cell>
          <cell r="M153">
            <v>8.69</v>
          </cell>
        </row>
        <row r="154">
          <cell r="A154">
            <v>124</v>
          </cell>
          <cell r="B154" t="str">
            <v>BALE HAULER</v>
          </cell>
          <cell r="C154">
            <v>18215.24815431887</v>
          </cell>
          <cell r="D154">
            <v>9.6</v>
          </cell>
          <cell r="E154">
            <v>18.82</v>
          </cell>
          <cell r="F154">
            <v>28.42</v>
          </cell>
          <cell r="G154">
            <v>0.34</v>
          </cell>
          <cell r="H154">
            <v>3.26</v>
          </cell>
          <cell r="I154">
            <v>6.4</v>
          </cell>
          <cell r="J154">
            <v>9.66</v>
          </cell>
          <cell r="K154">
            <v>13.35</v>
          </cell>
          <cell r="L154">
            <v>24.65</v>
          </cell>
          <cell r="M154">
            <v>38</v>
          </cell>
        </row>
        <row r="155">
          <cell r="A155">
            <v>125</v>
          </cell>
          <cell r="B155" t="str">
            <v>GRAIN CART 1100</v>
          </cell>
          <cell r="C155">
            <v>25000</v>
          </cell>
          <cell r="D155">
            <v>34.76</v>
          </cell>
          <cell r="E155">
            <v>13.96</v>
          </cell>
          <cell r="F155">
            <v>48.72</v>
          </cell>
          <cell r="G155">
            <v>0.13</v>
          </cell>
          <cell r="H155">
            <v>4.5199999999999996</v>
          </cell>
          <cell r="I155">
            <v>1.81</v>
          </cell>
          <cell r="J155">
            <v>6.33</v>
          </cell>
          <cell r="K155">
            <v>7.19</v>
          </cell>
          <cell r="L155">
            <v>6.11</v>
          </cell>
          <cell r="M155">
            <v>13.3</v>
          </cell>
        </row>
        <row r="156">
          <cell r="A156">
            <v>126</v>
          </cell>
          <cell r="B156" t="str">
            <v>CULTIVATOR W/ HERBICIDE 8-ROW</v>
          </cell>
          <cell r="C156">
            <v>7618.7941815735066</v>
          </cell>
          <cell r="D156">
            <v>2.19</v>
          </cell>
          <cell r="E156">
            <v>12.83</v>
          </cell>
          <cell r="F156">
            <v>15.02</v>
          </cell>
          <cell r="G156">
            <v>0.1</v>
          </cell>
          <cell r="H156">
            <v>0.22</v>
          </cell>
          <cell r="I156">
            <v>1.28</v>
          </cell>
          <cell r="J156">
            <v>1.5</v>
          </cell>
          <cell r="K156">
            <v>2.27</v>
          </cell>
          <cell r="L156">
            <v>4.59</v>
          </cell>
          <cell r="M156">
            <v>6.8599999999999994</v>
          </cell>
        </row>
        <row r="157">
          <cell r="A157">
            <v>127</v>
          </cell>
          <cell r="B157" t="str">
            <v>FRONT-END LOADER</v>
          </cell>
          <cell r="C157">
            <v>6284.6134341375009</v>
          </cell>
          <cell r="D157">
            <v>2.17</v>
          </cell>
          <cell r="E157">
            <v>9.41</v>
          </cell>
          <cell r="F157">
            <v>11.58</v>
          </cell>
          <cell r="G157">
            <v>0.19</v>
          </cell>
          <cell r="H157">
            <v>0.41</v>
          </cell>
          <cell r="I157">
            <v>1.79</v>
          </cell>
          <cell r="J157">
            <v>2.2000000000000002</v>
          </cell>
          <cell r="K157">
            <v>2.31</v>
          </cell>
          <cell r="L157">
            <v>4.1399999999999997</v>
          </cell>
          <cell r="M157">
            <v>6.4499999999999993</v>
          </cell>
        </row>
        <row r="158">
          <cell r="A158"/>
          <cell r="B158"/>
          <cell r="C158"/>
          <cell r="D158"/>
          <cell r="E158"/>
          <cell r="F158"/>
          <cell r="G158"/>
          <cell r="H158"/>
          <cell r="I158"/>
          <cell r="J158"/>
          <cell r="K158"/>
          <cell r="L158"/>
          <cell r="M158"/>
        </row>
        <row r="159">
          <cell r="A159"/>
          <cell r="B159"/>
          <cell r="C159"/>
          <cell r="D159"/>
          <cell r="E159"/>
          <cell r="F159"/>
          <cell r="G159"/>
          <cell r="H159"/>
          <cell r="I159"/>
          <cell r="J159"/>
          <cell r="K159"/>
          <cell r="L159"/>
          <cell r="M159"/>
        </row>
        <row r="160">
          <cell r="A160"/>
          <cell r="B160"/>
          <cell r="C160"/>
          <cell r="D160"/>
          <cell r="E160"/>
          <cell r="F160"/>
          <cell r="G160"/>
          <cell r="H160"/>
          <cell r="I160"/>
          <cell r="J160"/>
          <cell r="K160"/>
          <cell r="L160"/>
          <cell r="M160"/>
        </row>
        <row r="161">
          <cell r="A161"/>
          <cell r="B161"/>
          <cell r="C161"/>
          <cell r="D161"/>
          <cell r="E161"/>
          <cell r="F161"/>
          <cell r="G161"/>
          <cell r="H161"/>
          <cell r="I161"/>
          <cell r="J161"/>
          <cell r="K161"/>
          <cell r="L161"/>
          <cell r="M161"/>
        </row>
        <row r="162">
          <cell r="A162"/>
          <cell r="B162"/>
          <cell r="C162"/>
          <cell r="D162"/>
          <cell r="E162"/>
          <cell r="F162"/>
          <cell r="G162"/>
          <cell r="H162"/>
          <cell r="I162"/>
          <cell r="J162"/>
          <cell r="K162"/>
          <cell r="L162"/>
          <cell r="M162"/>
        </row>
        <row r="163">
          <cell r="A163"/>
          <cell r="B163"/>
          <cell r="C163"/>
          <cell r="D163"/>
          <cell r="E163"/>
          <cell r="F163"/>
          <cell r="G163"/>
          <cell r="H163"/>
          <cell r="I163"/>
          <cell r="J163"/>
          <cell r="K163"/>
          <cell r="L163"/>
          <cell r="M163"/>
        </row>
        <row r="164">
          <cell r="A164"/>
          <cell r="B164"/>
          <cell r="C164"/>
          <cell r="D164"/>
          <cell r="E164"/>
          <cell r="F164"/>
          <cell r="G164"/>
          <cell r="H164"/>
          <cell r="I164"/>
          <cell r="J164"/>
          <cell r="K164"/>
          <cell r="L164"/>
          <cell r="M164"/>
        </row>
        <row r="165">
          <cell r="A165"/>
          <cell r="B165"/>
          <cell r="C165"/>
          <cell r="D165"/>
          <cell r="E165"/>
          <cell r="F165"/>
          <cell r="G165"/>
          <cell r="H165"/>
          <cell r="I165"/>
          <cell r="J165"/>
          <cell r="K165"/>
          <cell r="L165"/>
          <cell r="M165"/>
        </row>
        <row r="166">
          <cell r="A166"/>
          <cell r="B166"/>
          <cell r="C166"/>
          <cell r="D166"/>
          <cell r="E166"/>
          <cell r="F166"/>
          <cell r="G166"/>
          <cell r="H166"/>
          <cell r="I166"/>
          <cell r="J166"/>
          <cell r="K166"/>
          <cell r="L166"/>
          <cell r="M166"/>
        </row>
        <row r="167">
          <cell r="A167"/>
          <cell r="B167"/>
          <cell r="C167"/>
          <cell r="D167"/>
          <cell r="E167"/>
          <cell r="F167"/>
          <cell r="G167"/>
          <cell r="H167"/>
          <cell r="I167"/>
          <cell r="J167"/>
          <cell r="K167"/>
          <cell r="L167"/>
          <cell r="M167"/>
        </row>
        <row r="168">
          <cell r="A168"/>
          <cell r="B168"/>
          <cell r="C168"/>
          <cell r="D168"/>
          <cell r="E168"/>
          <cell r="F168"/>
          <cell r="G168"/>
          <cell r="H168"/>
          <cell r="I168"/>
          <cell r="J168"/>
          <cell r="K168"/>
          <cell r="L168"/>
          <cell r="M168"/>
        </row>
        <row r="169">
          <cell r="A169"/>
          <cell r="B169"/>
          <cell r="C169"/>
          <cell r="D169"/>
          <cell r="E169"/>
          <cell r="F169"/>
          <cell r="G169"/>
          <cell r="H169"/>
          <cell r="I169"/>
          <cell r="J169"/>
          <cell r="K169"/>
          <cell r="L169"/>
          <cell r="M169"/>
        </row>
        <row r="170">
          <cell r="A170"/>
          <cell r="B170"/>
          <cell r="C170"/>
          <cell r="D170"/>
          <cell r="E170"/>
          <cell r="F170"/>
          <cell r="G170"/>
          <cell r="H170"/>
          <cell r="I170"/>
          <cell r="J170"/>
          <cell r="K170"/>
          <cell r="L170"/>
          <cell r="M170"/>
        </row>
        <row r="171">
          <cell r="A171"/>
          <cell r="B171"/>
          <cell r="C171"/>
          <cell r="D171"/>
          <cell r="E171"/>
          <cell r="F171"/>
          <cell r="G171"/>
          <cell r="H171"/>
          <cell r="I171"/>
          <cell r="J171"/>
          <cell r="K171"/>
          <cell r="L171"/>
          <cell r="M171"/>
        </row>
        <row r="172">
          <cell r="A172"/>
          <cell r="B172"/>
          <cell r="C172"/>
          <cell r="D172"/>
          <cell r="E172"/>
          <cell r="F172"/>
          <cell r="G172"/>
          <cell r="H172"/>
          <cell r="I172"/>
          <cell r="J172"/>
          <cell r="K172"/>
          <cell r="L172"/>
          <cell r="M172"/>
        </row>
        <row r="173">
          <cell r="A173"/>
          <cell r="B173"/>
          <cell r="C173"/>
          <cell r="D173"/>
          <cell r="E173"/>
          <cell r="F173"/>
          <cell r="G173"/>
          <cell r="H173"/>
          <cell r="I173"/>
          <cell r="J173"/>
          <cell r="K173"/>
          <cell r="L173"/>
          <cell r="M173"/>
        </row>
        <row r="174">
          <cell r="A174"/>
          <cell r="B174"/>
          <cell r="C174"/>
          <cell r="D174"/>
          <cell r="E174"/>
          <cell r="F174"/>
          <cell r="G174"/>
          <cell r="H174"/>
          <cell r="I174"/>
          <cell r="J174"/>
          <cell r="K174"/>
          <cell r="L174"/>
          <cell r="M174"/>
        </row>
        <row r="175">
          <cell r="A175"/>
          <cell r="B175"/>
          <cell r="C175"/>
          <cell r="D175"/>
          <cell r="E175"/>
          <cell r="F175"/>
          <cell r="G175"/>
          <cell r="H175"/>
          <cell r="I175"/>
          <cell r="J175"/>
          <cell r="K175"/>
          <cell r="L175"/>
          <cell r="M175"/>
        </row>
        <row r="176">
          <cell r="A176"/>
          <cell r="B176"/>
          <cell r="C176"/>
          <cell r="D176"/>
          <cell r="E176"/>
          <cell r="F176"/>
          <cell r="G176"/>
          <cell r="H176"/>
          <cell r="I176"/>
          <cell r="J176"/>
          <cell r="K176"/>
          <cell r="L176"/>
          <cell r="M176"/>
        </row>
        <row r="177">
          <cell r="A177"/>
          <cell r="B177"/>
          <cell r="C177"/>
          <cell r="D177"/>
          <cell r="E177"/>
          <cell r="F177"/>
          <cell r="G177"/>
          <cell r="H177"/>
          <cell r="I177"/>
          <cell r="J177"/>
          <cell r="K177"/>
          <cell r="L177"/>
          <cell r="M177"/>
        </row>
        <row r="178">
          <cell r="A178"/>
          <cell r="B178"/>
          <cell r="C178"/>
          <cell r="D178"/>
          <cell r="E178"/>
          <cell r="F178"/>
          <cell r="G178"/>
          <cell r="H178"/>
          <cell r="I178"/>
          <cell r="J178"/>
          <cell r="K178"/>
          <cell r="L178"/>
          <cell r="M178"/>
        </row>
        <row r="179">
          <cell r="A179"/>
          <cell r="B179"/>
          <cell r="C179"/>
          <cell r="D179"/>
          <cell r="E179"/>
          <cell r="F179"/>
          <cell r="G179"/>
          <cell r="H179"/>
          <cell r="I179"/>
          <cell r="J179"/>
          <cell r="K179"/>
          <cell r="L179"/>
          <cell r="M179"/>
        </row>
        <row r="180">
          <cell r="A180"/>
          <cell r="B180"/>
          <cell r="C180"/>
          <cell r="D180"/>
          <cell r="E180"/>
          <cell r="F180"/>
          <cell r="G180"/>
          <cell r="H180"/>
          <cell r="I180"/>
          <cell r="J180"/>
          <cell r="K180"/>
          <cell r="L180"/>
          <cell r="M180"/>
        </row>
        <row r="181">
          <cell r="A181"/>
          <cell r="B181"/>
          <cell r="C181"/>
          <cell r="D181"/>
          <cell r="E181"/>
          <cell r="F181"/>
          <cell r="G181"/>
          <cell r="H181"/>
          <cell r="I181"/>
          <cell r="J181"/>
          <cell r="K181"/>
          <cell r="L181"/>
          <cell r="M181"/>
        </row>
        <row r="182">
          <cell r="A182"/>
          <cell r="B182"/>
          <cell r="C182"/>
          <cell r="D182"/>
          <cell r="E182"/>
          <cell r="F182"/>
          <cell r="G182"/>
          <cell r="H182"/>
          <cell r="I182"/>
          <cell r="J182"/>
          <cell r="K182"/>
          <cell r="L182"/>
          <cell r="M182"/>
        </row>
        <row r="183">
          <cell r="A183"/>
          <cell r="B183"/>
          <cell r="C183"/>
          <cell r="D183"/>
          <cell r="E183"/>
          <cell r="F183"/>
          <cell r="G183"/>
          <cell r="H183"/>
          <cell r="I183"/>
          <cell r="J183"/>
          <cell r="K183"/>
          <cell r="L183"/>
          <cell r="M183"/>
        </row>
        <row r="184">
          <cell r="A184"/>
          <cell r="B184"/>
          <cell r="C184"/>
          <cell r="D184"/>
          <cell r="E184"/>
          <cell r="F184"/>
          <cell r="G184"/>
          <cell r="H184"/>
          <cell r="I184"/>
          <cell r="J184"/>
          <cell r="K184"/>
          <cell r="L184"/>
          <cell r="M184"/>
        </row>
        <row r="185">
          <cell r="A185"/>
          <cell r="B185"/>
          <cell r="C185"/>
          <cell r="D185"/>
          <cell r="E185"/>
          <cell r="F185"/>
          <cell r="G185"/>
          <cell r="H185"/>
          <cell r="I185"/>
          <cell r="J185"/>
          <cell r="K185"/>
          <cell r="L185"/>
          <cell r="M185"/>
        </row>
        <row r="186">
          <cell r="A186"/>
          <cell r="B186"/>
          <cell r="C186"/>
          <cell r="D186"/>
          <cell r="E186"/>
          <cell r="F186"/>
          <cell r="G186"/>
          <cell r="H186"/>
          <cell r="I186"/>
          <cell r="J186"/>
          <cell r="K186"/>
          <cell r="L186"/>
          <cell r="M186"/>
        </row>
        <row r="187">
          <cell r="A187"/>
          <cell r="B187"/>
          <cell r="C187"/>
          <cell r="D187"/>
          <cell r="E187"/>
          <cell r="F187"/>
          <cell r="G187"/>
          <cell r="H187"/>
          <cell r="I187"/>
          <cell r="J187"/>
          <cell r="K187"/>
          <cell r="L187"/>
          <cell r="M187"/>
        </row>
        <row r="188">
          <cell r="A188"/>
          <cell r="B188"/>
          <cell r="C188"/>
          <cell r="D188"/>
          <cell r="E188"/>
          <cell r="F188"/>
          <cell r="G188"/>
          <cell r="H188"/>
          <cell r="I188"/>
          <cell r="J188"/>
          <cell r="K188"/>
          <cell r="L188"/>
          <cell r="M188"/>
        </row>
        <row r="189">
          <cell r="A189"/>
          <cell r="B189"/>
          <cell r="C189"/>
          <cell r="D189"/>
          <cell r="E189"/>
          <cell r="F189"/>
          <cell r="G189"/>
          <cell r="H189"/>
          <cell r="I189"/>
          <cell r="J189"/>
          <cell r="K189"/>
          <cell r="L189"/>
          <cell r="M189"/>
        </row>
        <row r="190">
          <cell r="A190"/>
          <cell r="B190"/>
          <cell r="C190"/>
          <cell r="D190"/>
          <cell r="E190"/>
          <cell r="F190"/>
          <cell r="G190"/>
          <cell r="H190"/>
          <cell r="I190"/>
          <cell r="J190"/>
          <cell r="K190"/>
          <cell r="L190"/>
          <cell r="M190"/>
        </row>
        <row r="191">
          <cell r="A191"/>
          <cell r="B191"/>
          <cell r="C191"/>
          <cell r="D191"/>
          <cell r="E191"/>
          <cell r="F191"/>
          <cell r="G191"/>
          <cell r="H191"/>
          <cell r="I191"/>
          <cell r="J191"/>
          <cell r="K191"/>
          <cell r="L191"/>
          <cell r="M191"/>
        </row>
        <row r="192">
          <cell r="A192"/>
          <cell r="B192"/>
          <cell r="C192"/>
          <cell r="D192"/>
          <cell r="E192"/>
          <cell r="F192"/>
          <cell r="G192"/>
          <cell r="H192"/>
          <cell r="I192"/>
          <cell r="J192"/>
          <cell r="K192"/>
          <cell r="L192"/>
          <cell r="M192"/>
        </row>
        <row r="193">
          <cell r="A193"/>
          <cell r="B193"/>
          <cell r="C193"/>
          <cell r="D193"/>
          <cell r="E193"/>
          <cell r="F193"/>
          <cell r="G193"/>
          <cell r="H193"/>
          <cell r="I193"/>
          <cell r="J193"/>
          <cell r="K193"/>
          <cell r="L193"/>
          <cell r="M193"/>
        </row>
        <row r="194">
          <cell r="A194"/>
          <cell r="B194"/>
          <cell r="C194"/>
          <cell r="D194"/>
          <cell r="E194"/>
          <cell r="F194"/>
          <cell r="G194"/>
          <cell r="H194"/>
          <cell r="I194"/>
          <cell r="J194"/>
          <cell r="K194"/>
          <cell r="L194"/>
          <cell r="M194"/>
        </row>
        <row r="195">
          <cell r="A195"/>
          <cell r="B195"/>
          <cell r="C195"/>
          <cell r="D195"/>
          <cell r="E195"/>
          <cell r="F195"/>
          <cell r="G195"/>
          <cell r="H195"/>
          <cell r="I195"/>
          <cell r="J195"/>
          <cell r="K195"/>
          <cell r="L195"/>
          <cell r="M195"/>
        </row>
        <row r="196">
          <cell r="A196"/>
          <cell r="B196"/>
          <cell r="C196"/>
          <cell r="D196"/>
          <cell r="E196"/>
          <cell r="F196"/>
          <cell r="G196"/>
          <cell r="H196"/>
          <cell r="I196"/>
          <cell r="J196"/>
          <cell r="K196"/>
          <cell r="L196"/>
          <cell r="M196"/>
        </row>
        <row r="197">
          <cell r="A197"/>
          <cell r="B197"/>
          <cell r="C197"/>
          <cell r="D197"/>
          <cell r="E197"/>
          <cell r="F197"/>
          <cell r="G197"/>
          <cell r="H197"/>
          <cell r="I197"/>
          <cell r="J197"/>
          <cell r="K197"/>
          <cell r="L197"/>
          <cell r="M197"/>
        </row>
        <row r="198">
          <cell r="A198"/>
          <cell r="B198"/>
          <cell r="C198"/>
          <cell r="D198"/>
          <cell r="E198"/>
          <cell r="F198"/>
          <cell r="G198"/>
          <cell r="H198"/>
          <cell r="I198"/>
          <cell r="J198"/>
          <cell r="K198"/>
          <cell r="L198"/>
          <cell r="M198"/>
        </row>
        <row r="199">
          <cell r="A199"/>
          <cell r="B199"/>
          <cell r="C199"/>
          <cell r="D199"/>
          <cell r="E199"/>
          <cell r="F199"/>
          <cell r="G199"/>
          <cell r="H199"/>
          <cell r="I199"/>
          <cell r="J199"/>
          <cell r="K199"/>
          <cell r="L199"/>
          <cell r="M199"/>
        </row>
        <row r="200">
          <cell r="A200"/>
          <cell r="B200"/>
          <cell r="C200"/>
          <cell r="D200"/>
          <cell r="E200"/>
          <cell r="F200"/>
          <cell r="G200"/>
          <cell r="H200"/>
          <cell r="I200"/>
          <cell r="J200"/>
          <cell r="K200"/>
          <cell r="L200"/>
          <cell r="M200"/>
        </row>
        <row r="201">
          <cell r="A201"/>
          <cell r="B201"/>
          <cell r="C201"/>
          <cell r="D201"/>
          <cell r="E201"/>
          <cell r="F201"/>
          <cell r="G201"/>
          <cell r="H201"/>
          <cell r="I201"/>
          <cell r="J201"/>
          <cell r="K201"/>
          <cell r="L201"/>
          <cell r="M201"/>
        </row>
        <row r="202">
          <cell r="A202"/>
          <cell r="B202"/>
          <cell r="C202"/>
          <cell r="D202"/>
          <cell r="E202"/>
          <cell r="F202"/>
          <cell r="G202"/>
          <cell r="H202"/>
          <cell r="I202"/>
          <cell r="J202"/>
          <cell r="K202"/>
          <cell r="L202"/>
          <cell r="M202"/>
        </row>
        <row r="203">
          <cell r="A203"/>
          <cell r="B203"/>
          <cell r="C203"/>
          <cell r="D203"/>
          <cell r="E203"/>
          <cell r="F203"/>
          <cell r="G203"/>
          <cell r="H203"/>
          <cell r="I203"/>
          <cell r="J203"/>
          <cell r="K203"/>
          <cell r="L203"/>
          <cell r="M203"/>
        </row>
        <row r="204">
          <cell r="A204"/>
          <cell r="B204"/>
          <cell r="C204"/>
          <cell r="D204"/>
          <cell r="E204"/>
          <cell r="F204"/>
          <cell r="G204"/>
          <cell r="H204"/>
          <cell r="I204"/>
          <cell r="J204"/>
          <cell r="K204"/>
          <cell r="L204"/>
          <cell r="M204"/>
        </row>
        <row r="205">
          <cell r="A205"/>
          <cell r="B205"/>
          <cell r="C205"/>
          <cell r="D205"/>
          <cell r="E205"/>
          <cell r="F205"/>
          <cell r="G205"/>
          <cell r="H205"/>
          <cell r="I205"/>
          <cell r="J205"/>
          <cell r="K205"/>
          <cell r="L205"/>
          <cell r="M205"/>
        </row>
        <row r="206">
          <cell r="A206"/>
          <cell r="B206"/>
          <cell r="C206"/>
          <cell r="D206"/>
          <cell r="E206"/>
          <cell r="F206"/>
          <cell r="G206"/>
          <cell r="H206"/>
          <cell r="I206"/>
          <cell r="J206"/>
          <cell r="K206"/>
          <cell r="L206"/>
          <cell r="M206"/>
        </row>
        <row r="207">
          <cell r="A207"/>
          <cell r="B207"/>
          <cell r="C207"/>
          <cell r="D207"/>
          <cell r="E207"/>
          <cell r="F207"/>
          <cell r="G207"/>
          <cell r="H207"/>
          <cell r="I207"/>
          <cell r="J207"/>
          <cell r="K207"/>
          <cell r="L207"/>
          <cell r="M207"/>
        </row>
        <row r="208">
          <cell r="A208"/>
          <cell r="B208"/>
          <cell r="C208"/>
          <cell r="D208"/>
          <cell r="E208"/>
          <cell r="F208"/>
          <cell r="G208"/>
          <cell r="H208"/>
          <cell r="I208"/>
          <cell r="J208"/>
          <cell r="K208"/>
          <cell r="L208"/>
          <cell r="M208"/>
        </row>
        <row r="209">
          <cell r="A209"/>
          <cell r="B209"/>
          <cell r="C209"/>
          <cell r="D209"/>
          <cell r="E209"/>
          <cell r="F209"/>
          <cell r="G209"/>
          <cell r="H209"/>
          <cell r="I209"/>
          <cell r="J209"/>
          <cell r="K209"/>
          <cell r="L209"/>
          <cell r="M209"/>
        </row>
        <row r="210">
          <cell r="A210"/>
          <cell r="B210"/>
          <cell r="C210"/>
          <cell r="D210"/>
          <cell r="E210"/>
          <cell r="F210"/>
          <cell r="G210"/>
          <cell r="H210"/>
          <cell r="I210"/>
          <cell r="J210"/>
          <cell r="K210"/>
          <cell r="L210"/>
          <cell r="M210"/>
        </row>
        <row r="211">
          <cell r="A211"/>
          <cell r="B211"/>
          <cell r="C211"/>
          <cell r="D211"/>
          <cell r="E211"/>
          <cell r="F211"/>
          <cell r="G211"/>
          <cell r="H211"/>
          <cell r="I211"/>
          <cell r="J211"/>
          <cell r="K211"/>
          <cell r="L211"/>
          <cell r="M211"/>
        </row>
        <row r="212">
          <cell r="A212"/>
          <cell r="B212"/>
          <cell r="C212"/>
          <cell r="D212"/>
          <cell r="E212"/>
          <cell r="F212"/>
          <cell r="G212"/>
          <cell r="H212"/>
          <cell r="I212"/>
          <cell r="J212"/>
          <cell r="K212"/>
          <cell r="L212"/>
          <cell r="M212"/>
        </row>
        <row r="213">
          <cell r="A213"/>
          <cell r="B213"/>
          <cell r="C213"/>
          <cell r="D213"/>
          <cell r="E213"/>
          <cell r="F213"/>
          <cell r="G213"/>
          <cell r="H213"/>
          <cell r="I213"/>
          <cell r="J213"/>
          <cell r="K213"/>
          <cell r="L213"/>
          <cell r="M213"/>
        </row>
        <row r="214">
          <cell r="A214"/>
          <cell r="B214"/>
          <cell r="C214"/>
          <cell r="D214"/>
          <cell r="E214"/>
          <cell r="F214"/>
          <cell r="G214"/>
          <cell r="H214"/>
          <cell r="I214"/>
          <cell r="J214"/>
          <cell r="K214"/>
          <cell r="L214"/>
          <cell r="M214"/>
        </row>
        <row r="215">
          <cell r="A215"/>
          <cell r="B215"/>
          <cell r="C215"/>
          <cell r="D215"/>
          <cell r="E215"/>
          <cell r="F215"/>
          <cell r="G215"/>
          <cell r="H215"/>
          <cell r="I215"/>
          <cell r="J215"/>
          <cell r="K215"/>
          <cell r="L215"/>
          <cell r="M215"/>
        </row>
        <row r="216">
          <cell r="A216"/>
          <cell r="B216"/>
          <cell r="C216"/>
          <cell r="D216"/>
          <cell r="E216"/>
          <cell r="F216"/>
          <cell r="G216"/>
          <cell r="H216"/>
          <cell r="I216"/>
          <cell r="J216"/>
          <cell r="K216"/>
          <cell r="L216"/>
          <cell r="M216"/>
        </row>
        <row r="217">
          <cell r="A217"/>
          <cell r="B217"/>
          <cell r="C217"/>
          <cell r="D217"/>
          <cell r="E217"/>
          <cell r="F217"/>
          <cell r="G217"/>
          <cell r="H217"/>
          <cell r="I217"/>
          <cell r="J217"/>
          <cell r="K217"/>
          <cell r="L217"/>
          <cell r="M217"/>
        </row>
        <row r="218">
          <cell r="A218"/>
          <cell r="B218"/>
          <cell r="C218"/>
          <cell r="D218"/>
          <cell r="E218"/>
          <cell r="F218"/>
          <cell r="G218"/>
          <cell r="H218"/>
          <cell r="I218"/>
          <cell r="J218"/>
          <cell r="K218"/>
          <cell r="L218"/>
          <cell r="M218"/>
        </row>
        <row r="219">
          <cell r="A219"/>
          <cell r="B219"/>
          <cell r="C219"/>
          <cell r="D219"/>
          <cell r="E219"/>
          <cell r="F219"/>
          <cell r="G219"/>
          <cell r="H219"/>
          <cell r="I219"/>
          <cell r="J219"/>
          <cell r="K219"/>
          <cell r="L219"/>
          <cell r="M219"/>
        </row>
        <row r="220">
          <cell r="A220"/>
          <cell r="B220"/>
          <cell r="C220"/>
          <cell r="D220"/>
          <cell r="E220"/>
          <cell r="F220"/>
          <cell r="G220"/>
          <cell r="H220"/>
          <cell r="I220"/>
          <cell r="J220"/>
          <cell r="K220"/>
          <cell r="L220"/>
          <cell r="M220"/>
        </row>
        <row r="221">
          <cell r="A221"/>
          <cell r="B221"/>
          <cell r="C221"/>
          <cell r="D221"/>
          <cell r="E221"/>
          <cell r="F221"/>
          <cell r="G221"/>
          <cell r="H221"/>
          <cell r="I221"/>
          <cell r="J221"/>
          <cell r="K221"/>
          <cell r="L221"/>
          <cell r="M221"/>
        </row>
        <row r="222">
          <cell r="A222"/>
          <cell r="B222"/>
          <cell r="C222"/>
          <cell r="D222"/>
          <cell r="E222"/>
          <cell r="F222"/>
          <cell r="G222"/>
          <cell r="H222"/>
          <cell r="I222"/>
          <cell r="J222"/>
          <cell r="K222"/>
          <cell r="L222"/>
          <cell r="M222"/>
        </row>
        <row r="223">
          <cell r="A223"/>
          <cell r="B223"/>
          <cell r="C223"/>
          <cell r="D223"/>
          <cell r="E223"/>
          <cell r="F223"/>
          <cell r="G223"/>
          <cell r="H223"/>
          <cell r="I223"/>
          <cell r="J223"/>
          <cell r="K223"/>
          <cell r="L223"/>
          <cell r="M223"/>
        </row>
        <row r="224">
          <cell r="A224"/>
          <cell r="B224"/>
          <cell r="C224"/>
          <cell r="D224"/>
          <cell r="E224"/>
          <cell r="F224"/>
          <cell r="G224"/>
          <cell r="H224"/>
          <cell r="I224"/>
          <cell r="J224"/>
          <cell r="K224"/>
          <cell r="L224"/>
          <cell r="M224"/>
        </row>
        <row r="225">
          <cell r="A225"/>
          <cell r="B225"/>
          <cell r="C225"/>
          <cell r="D225"/>
          <cell r="E225"/>
          <cell r="F225"/>
          <cell r="G225"/>
          <cell r="H225"/>
          <cell r="I225"/>
          <cell r="J225"/>
          <cell r="K225"/>
          <cell r="L225"/>
          <cell r="M225"/>
        </row>
        <row r="226">
          <cell r="A226"/>
          <cell r="B226"/>
          <cell r="C226"/>
          <cell r="D226"/>
          <cell r="E226"/>
          <cell r="F226"/>
          <cell r="G226"/>
          <cell r="H226"/>
          <cell r="I226"/>
          <cell r="J226"/>
          <cell r="K226"/>
          <cell r="L226"/>
          <cell r="M226"/>
        </row>
        <row r="227">
          <cell r="A227"/>
          <cell r="B227"/>
          <cell r="C227"/>
          <cell r="D227"/>
          <cell r="E227"/>
          <cell r="F227"/>
          <cell r="G227"/>
          <cell r="H227"/>
          <cell r="I227"/>
          <cell r="J227"/>
          <cell r="K227"/>
          <cell r="L227"/>
          <cell r="M227"/>
        </row>
        <row r="228">
          <cell r="A228"/>
          <cell r="B228"/>
          <cell r="C228"/>
          <cell r="D228"/>
          <cell r="E228"/>
          <cell r="F228"/>
          <cell r="G228"/>
          <cell r="H228"/>
          <cell r="I228"/>
          <cell r="J228"/>
          <cell r="K228"/>
          <cell r="L228"/>
          <cell r="M228"/>
        </row>
        <row r="229">
          <cell r="A229"/>
          <cell r="B229"/>
          <cell r="C229"/>
          <cell r="D229"/>
          <cell r="E229"/>
          <cell r="F229"/>
          <cell r="G229"/>
          <cell r="H229"/>
          <cell r="I229"/>
          <cell r="J229"/>
          <cell r="K229"/>
          <cell r="L229"/>
          <cell r="M229"/>
        </row>
        <row r="230">
          <cell r="A230"/>
          <cell r="B230"/>
          <cell r="C230"/>
          <cell r="D230"/>
          <cell r="E230"/>
          <cell r="F230"/>
          <cell r="G230"/>
          <cell r="H230"/>
          <cell r="I230"/>
          <cell r="J230"/>
          <cell r="K230"/>
          <cell r="L230"/>
          <cell r="M230"/>
        </row>
        <row r="231">
          <cell r="A231"/>
          <cell r="B231"/>
          <cell r="C231"/>
          <cell r="D231"/>
          <cell r="E231"/>
          <cell r="F231"/>
          <cell r="G231"/>
          <cell r="H231"/>
          <cell r="I231"/>
          <cell r="J231"/>
          <cell r="K231"/>
          <cell r="L231"/>
          <cell r="M231"/>
        </row>
        <row r="232">
          <cell r="A232"/>
          <cell r="B232"/>
          <cell r="C232"/>
          <cell r="D232"/>
          <cell r="E232"/>
          <cell r="F232"/>
          <cell r="G232"/>
          <cell r="H232"/>
          <cell r="I232"/>
          <cell r="J232"/>
          <cell r="K232"/>
          <cell r="L232"/>
          <cell r="M232"/>
        </row>
        <row r="233">
          <cell r="A233"/>
          <cell r="B233"/>
          <cell r="C233"/>
          <cell r="D233"/>
          <cell r="E233"/>
          <cell r="F233"/>
          <cell r="G233"/>
          <cell r="H233"/>
          <cell r="I233"/>
          <cell r="J233"/>
          <cell r="K233"/>
          <cell r="L233"/>
          <cell r="M233"/>
        </row>
        <row r="234">
          <cell r="A234"/>
          <cell r="B234"/>
          <cell r="C234"/>
          <cell r="D234"/>
          <cell r="E234"/>
          <cell r="F234"/>
          <cell r="G234"/>
          <cell r="H234"/>
          <cell r="I234"/>
          <cell r="J234"/>
          <cell r="K234"/>
          <cell r="L234"/>
          <cell r="M234"/>
        </row>
        <row r="235">
          <cell r="A235"/>
          <cell r="B235"/>
          <cell r="C235"/>
          <cell r="D235"/>
          <cell r="E235"/>
          <cell r="F235"/>
          <cell r="G235"/>
          <cell r="H235"/>
          <cell r="I235"/>
          <cell r="J235"/>
          <cell r="K235"/>
          <cell r="L235"/>
          <cell r="M235"/>
        </row>
        <row r="236">
          <cell r="A236"/>
          <cell r="B236"/>
          <cell r="C236"/>
          <cell r="D236"/>
          <cell r="E236"/>
          <cell r="F236"/>
          <cell r="G236"/>
          <cell r="H236"/>
          <cell r="I236"/>
          <cell r="J236"/>
          <cell r="K236"/>
          <cell r="L236"/>
          <cell r="M236"/>
        </row>
        <row r="237">
          <cell r="A237"/>
          <cell r="B237"/>
          <cell r="C237"/>
          <cell r="D237"/>
          <cell r="E237"/>
          <cell r="F237"/>
          <cell r="G237"/>
          <cell r="H237"/>
          <cell r="I237"/>
          <cell r="J237"/>
          <cell r="K237"/>
          <cell r="L237"/>
          <cell r="M237"/>
        </row>
        <row r="238">
          <cell r="A238"/>
          <cell r="B238"/>
          <cell r="C238"/>
          <cell r="D238"/>
          <cell r="E238"/>
          <cell r="F238"/>
          <cell r="G238"/>
          <cell r="H238"/>
          <cell r="I238"/>
          <cell r="J238"/>
          <cell r="K238"/>
          <cell r="L238"/>
          <cell r="M238"/>
        </row>
        <row r="239">
          <cell r="A239"/>
          <cell r="B239"/>
          <cell r="C239"/>
          <cell r="D239"/>
          <cell r="E239"/>
          <cell r="F239"/>
          <cell r="G239"/>
          <cell r="H239"/>
          <cell r="I239"/>
          <cell r="J239"/>
          <cell r="K239"/>
          <cell r="L239"/>
          <cell r="M239"/>
        </row>
        <row r="240">
          <cell r="A240"/>
          <cell r="B240"/>
          <cell r="C240"/>
          <cell r="D240"/>
          <cell r="E240"/>
          <cell r="F240"/>
          <cell r="G240"/>
          <cell r="H240"/>
          <cell r="I240"/>
          <cell r="J240"/>
          <cell r="K240"/>
          <cell r="L240"/>
          <cell r="M240"/>
        </row>
        <row r="241">
          <cell r="A241"/>
          <cell r="B241"/>
          <cell r="C241"/>
          <cell r="D241"/>
          <cell r="E241"/>
          <cell r="F241"/>
          <cell r="G241"/>
          <cell r="H241"/>
          <cell r="I241"/>
          <cell r="J241"/>
          <cell r="K241"/>
          <cell r="L241"/>
          <cell r="M241"/>
        </row>
        <row r="242">
          <cell r="A242"/>
          <cell r="B242"/>
          <cell r="C242"/>
          <cell r="D242"/>
          <cell r="E242"/>
          <cell r="F242"/>
          <cell r="G242"/>
          <cell r="H242"/>
          <cell r="I242"/>
          <cell r="J242"/>
          <cell r="K242"/>
          <cell r="L242"/>
          <cell r="M242"/>
        </row>
        <row r="243">
          <cell r="A243"/>
          <cell r="B243"/>
          <cell r="C243"/>
          <cell r="D243"/>
          <cell r="E243"/>
          <cell r="F243"/>
          <cell r="G243"/>
          <cell r="H243"/>
          <cell r="I243"/>
          <cell r="J243"/>
          <cell r="K243"/>
          <cell r="L243"/>
          <cell r="M243"/>
        </row>
        <row r="244">
          <cell r="A244"/>
          <cell r="B244"/>
          <cell r="C244"/>
          <cell r="D244"/>
          <cell r="E244"/>
          <cell r="F244"/>
          <cell r="G244"/>
          <cell r="H244"/>
          <cell r="I244"/>
          <cell r="J244"/>
          <cell r="K244"/>
          <cell r="L244"/>
          <cell r="M244"/>
        </row>
        <row r="245">
          <cell r="A245"/>
          <cell r="B245"/>
          <cell r="C245"/>
          <cell r="D245"/>
          <cell r="E245"/>
          <cell r="F245"/>
          <cell r="G245"/>
          <cell r="H245"/>
          <cell r="I245"/>
          <cell r="J245"/>
          <cell r="K245"/>
          <cell r="L245"/>
          <cell r="M245"/>
        </row>
        <row r="246">
          <cell r="A246"/>
          <cell r="B246"/>
          <cell r="C246"/>
          <cell r="D246"/>
          <cell r="E246"/>
          <cell r="F246"/>
          <cell r="G246"/>
          <cell r="H246"/>
          <cell r="I246"/>
          <cell r="J246"/>
          <cell r="K246"/>
          <cell r="L246"/>
          <cell r="M246"/>
        </row>
        <row r="247">
          <cell r="A247"/>
          <cell r="B247"/>
          <cell r="C247"/>
          <cell r="D247"/>
          <cell r="E247"/>
          <cell r="F247"/>
          <cell r="G247"/>
          <cell r="H247"/>
          <cell r="I247"/>
          <cell r="J247"/>
          <cell r="K247"/>
          <cell r="L247"/>
          <cell r="M247"/>
        </row>
        <row r="248">
          <cell r="A248"/>
          <cell r="B248"/>
          <cell r="C248"/>
          <cell r="D248"/>
          <cell r="E248"/>
          <cell r="F248"/>
          <cell r="G248"/>
          <cell r="H248"/>
          <cell r="I248"/>
          <cell r="J248"/>
          <cell r="K248"/>
          <cell r="L248"/>
          <cell r="M248"/>
        </row>
        <row r="249">
          <cell r="A249"/>
          <cell r="B249"/>
          <cell r="C249"/>
          <cell r="D249"/>
          <cell r="E249"/>
          <cell r="F249"/>
          <cell r="G249"/>
          <cell r="H249"/>
          <cell r="I249"/>
          <cell r="J249"/>
          <cell r="K249"/>
          <cell r="L249"/>
          <cell r="M249"/>
        </row>
        <row r="250">
          <cell r="A250"/>
          <cell r="B250"/>
          <cell r="C250"/>
          <cell r="D250"/>
          <cell r="E250"/>
          <cell r="F250"/>
          <cell r="G250"/>
          <cell r="H250"/>
          <cell r="I250"/>
          <cell r="J250"/>
          <cell r="K250"/>
          <cell r="L250"/>
          <cell r="M250"/>
        </row>
        <row r="251">
          <cell r="A251"/>
          <cell r="B251"/>
          <cell r="C251"/>
          <cell r="D251"/>
          <cell r="E251"/>
          <cell r="F251"/>
          <cell r="G251"/>
          <cell r="H251"/>
          <cell r="I251"/>
          <cell r="J251"/>
          <cell r="K251"/>
          <cell r="L251"/>
          <cell r="M251"/>
        </row>
        <row r="252">
          <cell r="A252"/>
          <cell r="B252"/>
          <cell r="C252"/>
          <cell r="D252"/>
          <cell r="E252"/>
          <cell r="F252"/>
          <cell r="G252"/>
          <cell r="H252"/>
          <cell r="I252"/>
          <cell r="J252"/>
          <cell r="K252"/>
          <cell r="L252"/>
          <cell r="M252"/>
        </row>
        <row r="253">
          <cell r="A253"/>
          <cell r="B253"/>
          <cell r="C253"/>
          <cell r="D253"/>
          <cell r="E253"/>
          <cell r="F253"/>
          <cell r="G253"/>
          <cell r="H253"/>
          <cell r="I253"/>
          <cell r="J253"/>
          <cell r="K253"/>
          <cell r="L253"/>
          <cell r="M253"/>
        </row>
        <row r="254">
          <cell r="A254"/>
          <cell r="B254"/>
          <cell r="C254"/>
          <cell r="D254"/>
          <cell r="E254"/>
          <cell r="F254"/>
          <cell r="G254"/>
          <cell r="H254"/>
          <cell r="I254"/>
          <cell r="J254"/>
          <cell r="K254"/>
          <cell r="L254"/>
          <cell r="M254"/>
        </row>
        <row r="255">
          <cell r="A255"/>
          <cell r="B255"/>
          <cell r="C255"/>
          <cell r="D255"/>
          <cell r="E255"/>
          <cell r="F255"/>
          <cell r="G255"/>
          <cell r="H255"/>
          <cell r="I255"/>
          <cell r="J255"/>
          <cell r="K255"/>
          <cell r="L255"/>
          <cell r="M255"/>
        </row>
        <row r="256">
          <cell r="A256"/>
          <cell r="B256"/>
          <cell r="C256"/>
          <cell r="D256"/>
          <cell r="E256"/>
          <cell r="F256"/>
          <cell r="G256"/>
          <cell r="H256"/>
          <cell r="I256"/>
          <cell r="J256"/>
          <cell r="K256"/>
          <cell r="L256"/>
          <cell r="M256"/>
        </row>
        <row r="257">
          <cell r="A257"/>
          <cell r="B257"/>
          <cell r="C257"/>
          <cell r="D257"/>
          <cell r="E257"/>
          <cell r="F257"/>
          <cell r="G257"/>
          <cell r="H257"/>
          <cell r="I257"/>
          <cell r="J257"/>
          <cell r="K257"/>
          <cell r="L257"/>
          <cell r="M257"/>
        </row>
        <row r="258">
          <cell r="A258"/>
          <cell r="B258"/>
          <cell r="C258"/>
          <cell r="D258"/>
          <cell r="E258"/>
          <cell r="F258"/>
          <cell r="G258"/>
          <cell r="H258"/>
          <cell r="I258"/>
          <cell r="J258"/>
          <cell r="K258"/>
          <cell r="L258"/>
          <cell r="M258"/>
        </row>
        <row r="259">
          <cell r="A259"/>
          <cell r="B259"/>
          <cell r="C259"/>
          <cell r="D259"/>
          <cell r="E259"/>
          <cell r="F259"/>
          <cell r="G259"/>
          <cell r="H259"/>
          <cell r="I259"/>
          <cell r="J259"/>
          <cell r="K259"/>
          <cell r="L259"/>
          <cell r="M259"/>
        </row>
        <row r="260">
          <cell r="A260"/>
          <cell r="B260"/>
          <cell r="C260"/>
          <cell r="D260"/>
          <cell r="E260"/>
          <cell r="F260"/>
          <cell r="G260"/>
          <cell r="H260"/>
          <cell r="I260"/>
          <cell r="J260"/>
          <cell r="K260"/>
          <cell r="L260"/>
          <cell r="M260"/>
        </row>
        <row r="261">
          <cell r="A261"/>
          <cell r="B261"/>
          <cell r="C261"/>
          <cell r="D261"/>
          <cell r="E261"/>
          <cell r="F261"/>
          <cell r="G261"/>
          <cell r="H261"/>
          <cell r="I261"/>
          <cell r="J261"/>
          <cell r="K261"/>
          <cell r="L261"/>
          <cell r="M261"/>
        </row>
        <row r="262">
          <cell r="A262"/>
          <cell r="B262"/>
          <cell r="C262"/>
          <cell r="D262"/>
          <cell r="E262"/>
          <cell r="F262"/>
          <cell r="G262"/>
          <cell r="H262"/>
          <cell r="I262"/>
          <cell r="J262"/>
          <cell r="K262"/>
          <cell r="L262"/>
          <cell r="M262"/>
        </row>
        <row r="263">
          <cell r="A263"/>
          <cell r="B263"/>
          <cell r="C263"/>
          <cell r="D263"/>
          <cell r="E263"/>
          <cell r="F263"/>
          <cell r="G263"/>
          <cell r="H263"/>
          <cell r="I263"/>
          <cell r="J263"/>
          <cell r="K263"/>
          <cell r="L263"/>
          <cell r="M263"/>
        </row>
        <row r="264">
          <cell r="A264"/>
          <cell r="B264"/>
          <cell r="C264"/>
          <cell r="D264"/>
          <cell r="E264"/>
          <cell r="F264"/>
          <cell r="G264"/>
          <cell r="H264"/>
          <cell r="I264"/>
          <cell r="J264"/>
          <cell r="K264"/>
          <cell r="L264"/>
          <cell r="M264"/>
        </row>
        <row r="265">
          <cell r="A265"/>
          <cell r="B265"/>
          <cell r="C265"/>
          <cell r="D265"/>
          <cell r="E265"/>
          <cell r="F265"/>
          <cell r="G265"/>
          <cell r="H265"/>
          <cell r="I265"/>
          <cell r="J265"/>
          <cell r="K265"/>
          <cell r="L265"/>
          <cell r="M265"/>
        </row>
        <row r="266">
          <cell r="A266"/>
          <cell r="B266"/>
          <cell r="C266"/>
          <cell r="D266"/>
          <cell r="E266"/>
          <cell r="F266"/>
          <cell r="G266"/>
          <cell r="H266"/>
          <cell r="I266"/>
          <cell r="J266"/>
          <cell r="K266"/>
          <cell r="L266"/>
          <cell r="M266"/>
        </row>
        <row r="267">
          <cell r="A267"/>
          <cell r="B267"/>
          <cell r="C267"/>
          <cell r="D267"/>
          <cell r="E267"/>
          <cell r="F267"/>
          <cell r="G267"/>
          <cell r="H267"/>
          <cell r="I267"/>
          <cell r="J267"/>
          <cell r="K267"/>
          <cell r="L267"/>
          <cell r="M267"/>
        </row>
        <row r="268">
          <cell r="A268"/>
          <cell r="B268"/>
          <cell r="C268"/>
          <cell r="D268"/>
          <cell r="E268"/>
          <cell r="F268"/>
          <cell r="G268"/>
          <cell r="H268"/>
          <cell r="I268"/>
          <cell r="J268"/>
          <cell r="K268"/>
          <cell r="L268"/>
          <cell r="M268"/>
        </row>
        <row r="269">
          <cell r="A269"/>
          <cell r="B269"/>
          <cell r="C269"/>
          <cell r="D269"/>
          <cell r="E269"/>
          <cell r="F269"/>
          <cell r="G269"/>
          <cell r="H269"/>
          <cell r="I269"/>
          <cell r="J269"/>
          <cell r="K269"/>
          <cell r="L269"/>
          <cell r="M269"/>
        </row>
        <row r="270">
          <cell r="A270"/>
          <cell r="B270"/>
          <cell r="C270"/>
          <cell r="D270"/>
          <cell r="E270"/>
          <cell r="F270"/>
          <cell r="G270"/>
          <cell r="H270"/>
          <cell r="I270"/>
          <cell r="J270"/>
          <cell r="K270"/>
          <cell r="L270"/>
          <cell r="M270"/>
        </row>
        <row r="271">
          <cell r="A271"/>
          <cell r="B271"/>
          <cell r="C271"/>
          <cell r="D271"/>
          <cell r="E271"/>
          <cell r="F271"/>
          <cell r="G271"/>
          <cell r="H271"/>
          <cell r="I271"/>
          <cell r="J271"/>
          <cell r="K271"/>
          <cell r="L271"/>
          <cell r="M271"/>
        </row>
        <row r="272">
          <cell r="A272"/>
          <cell r="B272"/>
          <cell r="C272"/>
          <cell r="D272"/>
          <cell r="E272"/>
          <cell r="F272"/>
          <cell r="G272"/>
          <cell r="H272"/>
          <cell r="I272"/>
          <cell r="J272"/>
          <cell r="K272"/>
          <cell r="L272"/>
          <cell r="M272"/>
        </row>
        <row r="273">
          <cell r="A273"/>
          <cell r="B273"/>
          <cell r="C273"/>
          <cell r="D273"/>
          <cell r="E273"/>
          <cell r="F273"/>
          <cell r="G273"/>
          <cell r="H273"/>
          <cell r="I273"/>
          <cell r="J273"/>
          <cell r="K273"/>
          <cell r="L273"/>
          <cell r="M273"/>
        </row>
        <row r="274">
          <cell r="A274"/>
          <cell r="B274"/>
          <cell r="C274"/>
          <cell r="D274"/>
          <cell r="E274"/>
          <cell r="F274"/>
          <cell r="G274"/>
          <cell r="H274"/>
          <cell r="I274"/>
          <cell r="J274"/>
          <cell r="K274"/>
          <cell r="L274"/>
          <cell r="M274"/>
        </row>
        <row r="275">
          <cell r="A275"/>
          <cell r="B275"/>
          <cell r="C275"/>
          <cell r="D275"/>
          <cell r="E275"/>
          <cell r="F275"/>
          <cell r="G275"/>
          <cell r="H275"/>
          <cell r="I275"/>
          <cell r="J275"/>
          <cell r="K275"/>
          <cell r="L275"/>
          <cell r="M275"/>
        </row>
        <row r="276">
          <cell r="A276"/>
          <cell r="B276"/>
          <cell r="C276"/>
          <cell r="D276"/>
          <cell r="E276"/>
          <cell r="F276"/>
          <cell r="G276"/>
          <cell r="H276"/>
          <cell r="I276"/>
          <cell r="J276"/>
          <cell r="K276"/>
          <cell r="L276"/>
          <cell r="M276"/>
        </row>
        <row r="277">
          <cell r="A277"/>
          <cell r="B277"/>
          <cell r="C277"/>
          <cell r="D277"/>
          <cell r="E277"/>
          <cell r="F277"/>
          <cell r="G277"/>
          <cell r="H277"/>
          <cell r="I277"/>
          <cell r="J277"/>
          <cell r="K277"/>
          <cell r="L277"/>
          <cell r="M277"/>
        </row>
        <row r="278">
          <cell r="A278"/>
          <cell r="B278"/>
          <cell r="C278"/>
          <cell r="D278"/>
          <cell r="E278"/>
          <cell r="F278"/>
          <cell r="G278"/>
          <cell r="H278"/>
          <cell r="I278"/>
          <cell r="J278"/>
          <cell r="K278"/>
          <cell r="L278"/>
          <cell r="M278"/>
        </row>
        <row r="279">
          <cell r="A279"/>
          <cell r="B279"/>
          <cell r="C279"/>
          <cell r="D279"/>
          <cell r="E279"/>
          <cell r="F279"/>
          <cell r="G279"/>
          <cell r="H279"/>
          <cell r="I279"/>
          <cell r="J279"/>
          <cell r="K279"/>
          <cell r="L279"/>
          <cell r="M279"/>
        </row>
        <row r="280">
          <cell r="A280"/>
          <cell r="B280"/>
          <cell r="C280"/>
          <cell r="D280"/>
          <cell r="E280"/>
          <cell r="F280"/>
          <cell r="G280"/>
          <cell r="H280"/>
          <cell r="I280"/>
          <cell r="J280"/>
          <cell r="K280"/>
          <cell r="L280"/>
          <cell r="M280"/>
        </row>
        <row r="281">
          <cell r="A281"/>
          <cell r="B281"/>
          <cell r="C281"/>
          <cell r="D281"/>
          <cell r="E281"/>
          <cell r="F281"/>
          <cell r="G281"/>
          <cell r="H281"/>
          <cell r="I281"/>
          <cell r="J281"/>
          <cell r="K281"/>
          <cell r="L281"/>
          <cell r="M281"/>
        </row>
        <row r="282">
          <cell r="A282"/>
          <cell r="B282"/>
          <cell r="C282"/>
          <cell r="D282"/>
          <cell r="E282"/>
          <cell r="F282"/>
          <cell r="G282"/>
          <cell r="H282"/>
          <cell r="I282"/>
          <cell r="J282"/>
          <cell r="K282"/>
          <cell r="L282"/>
          <cell r="M282"/>
        </row>
        <row r="283">
          <cell r="A283"/>
          <cell r="B283"/>
          <cell r="C283"/>
          <cell r="D283"/>
          <cell r="E283"/>
          <cell r="F283"/>
          <cell r="G283"/>
          <cell r="H283"/>
          <cell r="I283"/>
          <cell r="J283"/>
          <cell r="K283"/>
          <cell r="L283"/>
          <cell r="M283"/>
        </row>
        <row r="284">
          <cell r="A284"/>
          <cell r="B284"/>
          <cell r="C284"/>
          <cell r="D284"/>
          <cell r="E284"/>
          <cell r="F284"/>
          <cell r="G284"/>
          <cell r="H284"/>
          <cell r="I284"/>
          <cell r="J284"/>
          <cell r="K284"/>
          <cell r="L284"/>
          <cell r="M284"/>
        </row>
        <row r="285">
          <cell r="A285"/>
          <cell r="B285"/>
          <cell r="C285"/>
          <cell r="D285"/>
          <cell r="E285"/>
          <cell r="F285"/>
          <cell r="G285"/>
          <cell r="H285"/>
          <cell r="I285"/>
          <cell r="J285"/>
          <cell r="K285"/>
          <cell r="L285"/>
          <cell r="M285"/>
        </row>
        <row r="286">
          <cell r="A286"/>
          <cell r="B286"/>
          <cell r="C286"/>
          <cell r="D286"/>
          <cell r="E286"/>
          <cell r="F286"/>
          <cell r="G286"/>
          <cell r="H286"/>
          <cell r="I286"/>
          <cell r="J286"/>
          <cell r="K286"/>
          <cell r="L286"/>
          <cell r="M286"/>
        </row>
        <row r="287">
          <cell r="A287"/>
          <cell r="B287"/>
          <cell r="C287"/>
          <cell r="D287"/>
          <cell r="E287"/>
          <cell r="F287"/>
          <cell r="G287"/>
          <cell r="H287"/>
          <cell r="I287"/>
          <cell r="J287"/>
          <cell r="K287"/>
          <cell r="L287"/>
          <cell r="M287"/>
        </row>
        <row r="288">
          <cell r="A288"/>
          <cell r="B288"/>
          <cell r="C288"/>
          <cell r="D288"/>
          <cell r="E288"/>
          <cell r="F288"/>
          <cell r="G288"/>
          <cell r="H288"/>
          <cell r="I288"/>
          <cell r="J288"/>
          <cell r="K288"/>
          <cell r="L288"/>
          <cell r="M288"/>
        </row>
        <row r="289">
          <cell r="A289"/>
          <cell r="B289"/>
          <cell r="C289"/>
          <cell r="D289"/>
          <cell r="E289"/>
          <cell r="F289"/>
          <cell r="G289"/>
          <cell r="H289"/>
          <cell r="I289"/>
          <cell r="J289"/>
          <cell r="K289"/>
          <cell r="L289"/>
          <cell r="M289"/>
        </row>
        <row r="290">
          <cell r="A290"/>
          <cell r="B290"/>
          <cell r="C290"/>
          <cell r="D290"/>
          <cell r="E290"/>
          <cell r="F290"/>
          <cell r="G290"/>
          <cell r="H290"/>
          <cell r="I290"/>
          <cell r="J290"/>
          <cell r="K290"/>
          <cell r="L290"/>
          <cell r="M290"/>
        </row>
        <row r="291">
          <cell r="A291"/>
          <cell r="B291"/>
          <cell r="C291"/>
          <cell r="D291"/>
          <cell r="E291"/>
          <cell r="F291"/>
          <cell r="G291"/>
          <cell r="H291"/>
          <cell r="I291"/>
          <cell r="J291"/>
          <cell r="K291"/>
          <cell r="L291"/>
          <cell r="M291"/>
        </row>
        <row r="292">
          <cell r="A292"/>
          <cell r="B292"/>
          <cell r="C292"/>
          <cell r="D292"/>
          <cell r="E292"/>
          <cell r="F292"/>
          <cell r="G292"/>
          <cell r="H292"/>
          <cell r="I292"/>
          <cell r="J292"/>
          <cell r="K292"/>
          <cell r="L292"/>
          <cell r="M292"/>
        </row>
        <row r="293">
          <cell r="A293"/>
          <cell r="B293"/>
          <cell r="C293"/>
          <cell r="D293"/>
          <cell r="E293"/>
          <cell r="F293"/>
          <cell r="G293"/>
          <cell r="H293"/>
          <cell r="I293"/>
          <cell r="J293"/>
          <cell r="K293"/>
          <cell r="L293"/>
          <cell r="M293"/>
        </row>
      </sheetData>
      <sheetData sheetId="3"/>
      <sheetData sheetId="4">
        <row r="4">
          <cell r="E4">
            <v>4.125</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bhand"/>
      <sheetName val="Chemicals"/>
      <sheetName val="Machinery"/>
      <sheetName val="Seed"/>
      <sheetName val="Rates"/>
      <sheetName val="Mach Info"/>
    </sheetNames>
    <sheetDataSet>
      <sheetData sheetId="0" refreshError="1"/>
      <sheetData sheetId="1" refreshError="1"/>
      <sheetData sheetId="2">
        <row r="7">
          <cell r="A7">
            <v>1</v>
          </cell>
          <cell r="B7" t="str">
            <v>COMBINE</v>
          </cell>
          <cell r="C7">
            <v>450000</v>
          </cell>
          <cell r="D7">
            <v>176.45</v>
          </cell>
          <cell r="E7">
            <v>251.18</v>
          </cell>
          <cell r="F7">
            <v>427.63</v>
          </cell>
          <cell r="G7">
            <v>0.18</v>
          </cell>
          <cell r="H7" t="str">
            <v>-</v>
          </cell>
          <cell r="I7" t="str">
            <v>-</v>
          </cell>
          <cell r="J7" t="str">
            <v>-</v>
          </cell>
          <cell r="K7">
            <v>31.76</v>
          </cell>
          <cell r="L7">
            <v>45.21</v>
          </cell>
          <cell r="M7">
            <v>76.97</v>
          </cell>
        </row>
        <row r="8">
          <cell r="A8">
            <v>2</v>
          </cell>
          <cell r="B8" t="str">
            <v>COMBINE LARGE</v>
          </cell>
          <cell r="C8">
            <v>600000</v>
          </cell>
          <cell r="D8">
            <v>235.27</v>
          </cell>
          <cell r="E8">
            <v>334.91</v>
          </cell>
          <cell r="F8">
            <v>570.18000000000006</v>
          </cell>
          <cell r="G8">
            <v>0.12</v>
          </cell>
          <cell r="H8" t="str">
            <v>-</v>
          </cell>
          <cell r="I8" t="str">
            <v>-</v>
          </cell>
          <cell r="J8" t="str">
            <v>-</v>
          </cell>
          <cell r="K8">
            <v>28.23</v>
          </cell>
          <cell r="L8">
            <v>40.19</v>
          </cell>
          <cell r="M8">
            <v>68.42</v>
          </cell>
        </row>
        <row r="9">
          <cell r="A9">
            <v>3</v>
          </cell>
          <cell r="B9" t="str">
            <v>COMBINE LARGE W/ HEADER 30'</v>
          </cell>
          <cell r="C9">
            <v>837500</v>
          </cell>
          <cell r="D9">
            <v>328.39</v>
          </cell>
          <cell r="E9">
            <v>467.47</v>
          </cell>
          <cell r="F9">
            <v>795.86</v>
          </cell>
          <cell r="G9">
            <v>0.12</v>
          </cell>
          <cell r="H9" t="str">
            <v>-</v>
          </cell>
          <cell r="I9" t="str">
            <v>-</v>
          </cell>
          <cell r="J9" t="str">
            <v>-</v>
          </cell>
          <cell r="K9">
            <v>39.409999999999997</v>
          </cell>
          <cell r="L9">
            <v>56.1</v>
          </cell>
          <cell r="M9">
            <v>95.509999999999991</v>
          </cell>
        </row>
        <row r="10">
          <cell r="A10">
            <v>4</v>
          </cell>
          <cell r="B10" t="str">
            <v>COMBINE W/ HEADER 20'</v>
          </cell>
          <cell r="C10">
            <v>662500</v>
          </cell>
          <cell r="D10">
            <v>259.77</v>
          </cell>
          <cell r="E10">
            <v>369.79</v>
          </cell>
          <cell r="F10">
            <v>629.55999999999995</v>
          </cell>
          <cell r="G10">
            <v>0.18</v>
          </cell>
          <cell r="H10" t="str">
            <v>-</v>
          </cell>
          <cell r="I10" t="str">
            <v>-</v>
          </cell>
          <cell r="J10" t="str">
            <v>-</v>
          </cell>
          <cell r="K10">
            <v>46.76</v>
          </cell>
          <cell r="L10">
            <v>66.56</v>
          </cell>
          <cell r="M10">
            <v>113.32</v>
          </cell>
        </row>
        <row r="11">
          <cell r="A11">
            <v>5</v>
          </cell>
          <cell r="B11" t="str">
            <v>COTTON PICKER 4-ROW MODULE</v>
          </cell>
          <cell r="C11">
            <v>100000</v>
          </cell>
          <cell r="D11">
            <v>46.39</v>
          </cell>
          <cell r="E11">
            <v>67.599999999999994</v>
          </cell>
          <cell r="F11">
            <v>113.99</v>
          </cell>
          <cell r="G11">
            <v>0.38</v>
          </cell>
          <cell r="H11" t="str">
            <v>-</v>
          </cell>
          <cell r="I11" t="str">
            <v>-</v>
          </cell>
          <cell r="J11" t="str">
            <v>-</v>
          </cell>
          <cell r="K11">
            <v>17.63</v>
          </cell>
          <cell r="L11">
            <v>25.69</v>
          </cell>
          <cell r="M11">
            <v>43.32</v>
          </cell>
        </row>
        <row r="12">
          <cell r="A12">
            <v>6</v>
          </cell>
          <cell r="B12" t="str">
            <v>COTTON PICKER 4-ROW</v>
          </cell>
          <cell r="C12">
            <v>850000</v>
          </cell>
          <cell r="D12">
            <v>394.31</v>
          </cell>
          <cell r="E12">
            <v>574.55999999999995</v>
          </cell>
          <cell r="F12">
            <v>968.86999999999989</v>
          </cell>
          <cell r="G12">
            <v>0.38</v>
          </cell>
          <cell r="H12" t="str">
            <v>-</v>
          </cell>
          <cell r="I12" t="str">
            <v>-</v>
          </cell>
          <cell r="J12" t="str">
            <v>-</v>
          </cell>
          <cell r="K12">
            <v>149.84</v>
          </cell>
          <cell r="L12">
            <v>218.33</v>
          </cell>
          <cell r="M12">
            <v>368.17</v>
          </cell>
        </row>
        <row r="13">
          <cell r="A13">
            <v>6.1</v>
          </cell>
          <cell r="B13" t="str">
            <v>COTTON PICKER 6-ROW</v>
          </cell>
          <cell r="C13">
            <v>1000000</v>
          </cell>
          <cell r="D13">
            <v>463.89</v>
          </cell>
          <cell r="E13">
            <v>675.96</v>
          </cell>
          <cell r="F13">
            <v>1139.8499999999999</v>
          </cell>
          <cell r="G13">
            <v>0.31</v>
          </cell>
          <cell r="H13" t="str">
            <v>-</v>
          </cell>
          <cell r="I13" t="str">
            <v>-</v>
          </cell>
          <cell r="J13" t="str">
            <v>-</v>
          </cell>
          <cell r="K13">
            <v>143.81</v>
          </cell>
          <cell r="L13">
            <v>209.55</v>
          </cell>
          <cell r="M13">
            <v>353.36</v>
          </cell>
        </row>
        <row r="14">
          <cell r="A14">
            <v>7</v>
          </cell>
          <cell r="B14" t="str">
            <v>HIBOY 90'</v>
          </cell>
          <cell r="C14">
            <v>425000</v>
          </cell>
          <cell r="D14">
            <v>207.78</v>
          </cell>
          <cell r="E14">
            <v>357.79</v>
          </cell>
          <cell r="F14">
            <v>565.57000000000005</v>
          </cell>
          <cell r="G14">
            <v>0.03</v>
          </cell>
          <cell r="H14" t="str">
            <v>-</v>
          </cell>
          <cell r="I14" t="str">
            <v>-</v>
          </cell>
          <cell r="J14" t="str">
            <v>-</v>
          </cell>
          <cell r="K14">
            <v>6.23</v>
          </cell>
          <cell r="L14">
            <v>10.73</v>
          </cell>
          <cell r="M14">
            <v>16.96</v>
          </cell>
        </row>
        <row r="15">
          <cell r="A15">
            <v>8</v>
          </cell>
          <cell r="B15" t="str">
            <v>TOBACCO HAND HAR. RIDING AID  4-ROW</v>
          </cell>
          <cell r="C15">
            <v>80000</v>
          </cell>
          <cell r="D15">
            <v>18.559999999999999</v>
          </cell>
          <cell r="E15">
            <v>38.380000000000003</v>
          </cell>
          <cell r="F15">
            <v>56.94</v>
          </cell>
          <cell r="G15">
            <v>2.2000000000000002</v>
          </cell>
          <cell r="H15" t="str">
            <v>-</v>
          </cell>
          <cell r="I15" t="str">
            <v>-</v>
          </cell>
          <cell r="J15" t="str">
            <v>-</v>
          </cell>
          <cell r="K15">
            <v>40.83</v>
          </cell>
          <cell r="L15">
            <v>84.44</v>
          </cell>
          <cell r="M15">
            <v>125.27</v>
          </cell>
        </row>
        <row r="16">
          <cell r="A16">
            <v>9</v>
          </cell>
          <cell r="B16" t="str">
            <v>TOBACCO PICKER 2-ROW</v>
          </cell>
          <cell r="C16">
            <v>120000</v>
          </cell>
          <cell r="D16">
            <v>47.05</v>
          </cell>
          <cell r="E16">
            <v>67</v>
          </cell>
          <cell r="F16">
            <v>114.05</v>
          </cell>
          <cell r="G16">
            <v>0.94</v>
          </cell>
          <cell r="H16" t="str">
            <v>-</v>
          </cell>
          <cell r="I16" t="str">
            <v>-</v>
          </cell>
          <cell r="J16" t="str">
            <v>-</v>
          </cell>
          <cell r="K16">
            <v>44.23</v>
          </cell>
          <cell r="L16">
            <v>62.98</v>
          </cell>
          <cell r="M16">
            <v>107.21</v>
          </cell>
        </row>
        <row r="17">
          <cell r="A17">
            <v>9.1</v>
          </cell>
          <cell r="B17" t="str">
            <v>TOBACCO STRIPPER</v>
          </cell>
          <cell r="C17">
            <v>75000</v>
          </cell>
          <cell r="D17">
            <v>29.41</v>
          </cell>
          <cell r="E17">
            <v>41.87</v>
          </cell>
          <cell r="F17">
            <v>71.28</v>
          </cell>
          <cell r="G17">
            <v>0.63</v>
          </cell>
          <cell r="H17" t="str">
            <v>-</v>
          </cell>
          <cell r="I17" t="str">
            <v>-</v>
          </cell>
          <cell r="J17" t="str">
            <v>-</v>
          </cell>
          <cell r="K17">
            <v>18.53</v>
          </cell>
          <cell r="L17">
            <v>26.38</v>
          </cell>
          <cell r="M17">
            <v>44.91</v>
          </cell>
        </row>
        <row r="18">
          <cell r="A18">
            <v>10</v>
          </cell>
          <cell r="B18" t="str">
            <v>TRACTOR 50-60 HP (1)</v>
          </cell>
          <cell r="C18">
            <v>30000</v>
          </cell>
          <cell r="D18">
            <v>10.01</v>
          </cell>
          <cell r="E18">
            <v>12.39</v>
          </cell>
          <cell r="F18">
            <v>22.4</v>
          </cell>
          <cell r="G18" t="str">
            <v>-</v>
          </cell>
          <cell r="H18" t="str">
            <v>-</v>
          </cell>
          <cell r="I18" t="str">
            <v>-</v>
          </cell>
          <cell r="J18" t="str">
            <v>-</v>
          </cell>
          <cell r="K18" t="str">
            <v>-</v>
          </cell>
          <cell r="L18" t="str">
            <v>-</v>
          </cell>
          <cell r="M18" t="str">
            <v>-</v>
          </cell>
        </row>
        <row r="19">
          <cell r="A19">
            <v>11</v>
          </cell>
          <cell r="B19" t="str">
            <v>TRACTOR 70-80 HP (2)</v>
          </cell>
          <cell r="C19">
            <v>60000</v>
          </cell>
          <cell r="D19">
            <v>15.4</v>
          </cell>
          <cell r="E19">
            <v>24.78</v>
          </cell>
          <cell r="F19">
            <v>40.18</v>
          </cell>
          <cell r="G19" t="str">
            <v>-</v>
          </cell>
          <cell r="H19" t="str">
            <v>-</v>
          </cell>
          <cell r="I19" t="str">
            <v>-</v>
          </cell>
          <cell r="J19" t="str">
            <v>-</v>
          </cell>
          <cell r="K19" t="str">
            <v>-</v>
          </cell>
          <cell r="L19" t="str">
            <v>-</v>
          </cell>
          <cell r="M19" t="str">
            <v>-</v>
          </cell>
        </row>
        <row r="20">
          <cell r="A20">
            <v>12</v>
          </cell>
          <cell r="B20" t="str">
            <v>TRACTOR 95-105 HP (3)</v>
          </cell>
          <cell r="C20">
            <v>80000</v>
          </cell>
          <cell r="D20">
            <v>20.53</v>
          </cell>
          <cell r="E20">
            <v>33.04</v>
          </cell>
          <cell r="F20">
            <v>53.57</v>
          </cell>
          <cell r="G20" t="str">
            <v>-</v>
          </cell>
          <cell r="H20" t="str">
            <v>-</v>
          </cell>
          <cell r="I20" t="str">
            <v>-</v>
          </cell>
          <cell r="J20" t="str">
            <v>-</v>
          </cell>
          <cell r="K20" t="str">
            <v>-</v>
          </cell>
          <cell r="L20" t="str">
            <v>-</v>
          </cell>
          <cell r="M20" t="str">
            <v>-</v>
          </cell>
        </row>
        <row r="21">
          <cell r="A21">
            <v>13</v>
          </cell>
          <cell r="B21" t="str">
            <v>TRACTOR 115-125 HP (4)</v>
          </cell>
          <cell r="C21">
            <v>120000</v>
          </cell>
          <cell r="D21">
            <v>25.87</v>
          </cell>
          <cell r="E21">
            <v>49.56</v>
          </cell>
          <cell r="F21">
            <v>75.430000000000007</v>
          </cell>
          <cell r="G21" t="str">
            <v>-</v>
          </cell>
          <cell r="H21" t="str">
            <v>-</v>
          </cell>
          <cell r="I21" t="str">
            <v>-</v>
          </cell>
          <cell r="J21" t="str">
            <v>-</v>
          </cell>
          <cell r="K21" t="str">
            <v>-</v>
          </cell>
          <cell r="L21" t="str">
            <v>-</v>
          </cell>
          <cell r="M21" t="str">
            <v>-</v>
          </cell>
        </row>
        <row r="22">
          <cell r="A22">
            <v>14</v>
          </cell>
          <cell r="B22" t="str">
            <v>TRACTOR 135-145 HP (5)</v>
          </cell>
          <cell r="C22">
            <v>130000</v>
          </cell>
          <cell r="D22">
            <v>29.67</v>
          </cell>
          <cell r="E22">
            <v>53.69</v>
          </cell>
          <cell r="F22">
            <v>83.36</v>
          </cell>
          <cell r="G22" t="str">
            <v>-</v>
          </cell>
          <cell r="H22" t="str">
            <v>-</v>
          </cell>
          <cell r="I22" t="str">
            <v>-</v>
          </cell>
          <cell r="J22" t="str">
            <v>-</v>
          </cell>
          <cell r="K22" t="str">
            <v>-</v>
          </cell>
          <cell r="L22" t="str">
            <v>-</v>
          </cell>
          <cell r="M22" t="str">
            <v>-</v>
          </cell>
        </row>
        <row r="23">
          <cell r="A23">
            <v>15</v>
          </cell>
          <cell r="B23" t="str">
            <v>TRACTOR 155-165 HP (6)</v>
          </cell>
          <cell r="C23">
            <v>145000</v>
          </cell>
          <cell r="D23">
            <v>33.72</v>
          </cell>
          <cell r="E23">
            <v>59.88</v>
          </cell>
          <cell r="F23">
            <v>93.6</v>
          </cell>
          <cell r="G23" t="str">
            <v>-</v>
          </cell>
          <cell r="H23" t="str">
            <v>-</v>
          </cell>
          <cell r="I23" t="str">
            <v>-</v>
          </cell>
          <cell r="J23" t="str">
            <v>-</v>
          </cell>
          <cell r="K23" t="str">
            <v>-</v>
          </cell>
          <cell r="L23" t="str">
            <v>-</v>
          </cell>
          <cell r="M23" t="str">
            <v>-</v>
          </cell>
        </row>
        <row r="24">
          <cell r="A24">
            <v>16</v>
          </cell>
          <cell r="B24" t="str">
            <v>TRACTOR 175-185 HP (7)</v>
          </cell>
          <cell r="C24">
            <v>180000</v>
          </cell>
          <cell r="D24">
            <v>38.81</v>
          </cell>
          <cell r="E24">
            <v>74.33</v>
          </cell>
          <cell r="F24">
            <v>113.14</v>
          </cell>
          <cell r="G24" t="str">
            <v>-</v>
          </cell>
          <cell r="H24" t="str">
            <v>-</v>
          </cell>
          <cell r="I24" t="str">
            <v>-</v>
          </cell>
          <cell r="J24" t="str">
            <v>-</v>
          </cell>
          <cell r="K24" t="str">
            <v>-</v>
          </cell>
          <cell r="L24" t="str">
            <v>-</v>
          </cell>
          <cell r="M24" t="str">
            <v>-</v>
          </cell>
        </row>
        <row r="25">
          <cell r="A25">
            <v>16.100000000000001</v>
          </cell>
          <cell r="B25" t="str">
            <v>TRACTOR 195-205 HP (8)</v>
          </cell>
          <cell r="C25">
            <v>215000</v>
          </cell>
          <cell r="D25">
            <v>52.09</v>
          </cell>
          <cell r="E25">
            <v>88.79</v>
          </cell>
          <cell r="F25">
            <v>140.88</v>
          </cell>
          <cell r="G25" t="str">
            <v>-</v>
          </cell>
          <cell r="H25" t="str">
            <v>-</v>
          </cell>
          <cell r="I25" t="str">
            <v>-</v>
          </cell>
          <cell r="J25" t="str">
            <v>-</v>
          </cell>
          <cell r="K25" t="str">
            <v>-</v>
          </cell>
          <cell r="L25" t="str">
            <v>-</v>
          </cell>
          <cell r="M25" t="str">
            <v>-</v>
          </cell>
        </row>
        <row r="26">
          <cell r="A26">
            <v>17</v>
          </cell>
          <cell r="B26" t="str">
            <v>TRACTOR 245-255HP (9)</v>
          </cell>
          <cell r="C26">
            <v>337500</v>
          </cell>
          <cell r="D26">
            <v>50.24</v>
          </cell>
          <cell r="E26">
            <v>139.38</v>
          </cell>
          <cell r="F26">
            <v>189.62</v>
          </cell>
          <cell r="G26" t="str">
            <v>-</v>
          </cell>
          <cell r="H26" t="str">
            <v>-</v>
          </cell>
          <cell r="I26" t="str">
            <v>-</v>
          </cell>
          <cell r="J26" t="str">
            <v>-</v>
          </cell>
          <cell r="K26" t="str">
            <v>-</v>
          </cell>
          <cell r="L26" t="str">
            <v>-</v>
          </cell>
          <cell r="M26" t="str">
            <v>-</v>
          </cell>
        </row>
        <row r="27">
          <cell r="A27">
            <v>17.100000000000001</v>
          </cell>
          <cell r="B27" t="str">
            <v>VEGETABLE PICKER  4-ROW</v>
          </cell>
          <cell r="C27">
            <v>166591.17768898606</v>
          </cell>
          <cell r="D27">
            <v>57.51</v>
          </cell>
          <cell r="E27">
            <v>123.98</v>
          </cell>
          <cell r="F27">
            <v>181.49</v>
          </cell>
          <cell r="G27">
            <v>0.25</v>
          </cell>
          <cell r="H27" t="str">
            <v>-</v>
          </cell>
          <cell r="I27" t="str">
            <v>-</v>
          </cell>
          <cell r="J27" t="str">
            <v>-</v>
          </cell>
          <cell r="K27">
            <v>14.38</v>
          </cell>
          <cell r="L27">
            <v>31</v>
          </cell>
          <cell r="M27">
            <v>45.38</v>
          </cell>
        </row>
        <row r="28">
          <cell r="A28">
            <v>17.2</v>
          </cell>
          <cell r="B28" t="str">
            <v>VEGETABLE PICKER  1-ROW</v>
          </cell>
          <cell r="C28">
            <v>57500</v>
          </cell>
          <cell r="D28">
            <v>23.8</v>
          </cell>
          <cell r="E28">
            <v>40.369999999999997</v>
          </cell>
          <cell r="F28">
            <v>64.17</v>
          </cell>
          <cell r="G28">
            <v>0.79</v>
          </cell>
          <cell r="H28" t="str">
            <v>-</v>
          </cell>
          <cell r="I28" t="str">
            <v>-</v>
          </cell>
          <cell r="J28" t="str">
            <v>-</v>
          </cell>
          <cell r="K28">
            <v>18.8</v>
          </cell>
          <cell r="L28">
            <v>31.89</v>
          </cell>
          <cell r="M28">
            <v>50.69</v>
          </cell>
        </row>
        <row r="29">
          <cell r="A29">
            <v>17.3</v>
          </cell>
          <cell r="B29" t="str">
            <v>FORAGE HARVESTER</v>
          </cell>
          <cell r="C29">
            <v>94500</v>
          </cell>
          <cell r="D29">
            <v>35.369999999999997</v>
          </cell>
          <cell r="E29">
            <v>53.14</v>
          </cell>
          <cell r="F29">
            <v>88.509999999999991</v>
          </cell>
          <cell r="G29">
            <v>0.56000000000000005</v>
          </cell>
          <cell r="H29" t="str">
            <v>-</v>
          </cell>
          <cell r="I29" t="str">
            <v>-</v>
          </cell>
          <cell r="J29" t="str">
            <v>-</v>
          </cell>
          <cell r="K29">
            <v>19.809999999999999</v>
          </cell>
          <cell r="L29">
            <v>29.76</v>
          </cell>
          <cell r="M29">
            <v>49.57</v>
          </cell>
        </row>
        <row r="31">
          <cell r="A31" t="str">
            <v>DRAWN IMPLEMENTS</v>
          </cell>
        </row>
        <row r="32">
          <cell r="A32">
            <v>18</v>
          </cell>
          <cell r="B32" t="str">
            <v>4-BOTTOM FLIP PLOW</v>
          </cell>
          <cell r="C32">
            <v>5678.4560264283691</v>
          </cell>
          <cell r="D32">
            <v>4.49</v>
          </cell>
          <cell r="E32">
            <v>4.4000000000000004</v>
          </cell>
          <cell r="F32">
            <v>8.89</v>
          </cell>
          <cell r="G32">
            <v>0.25</v>
          </cell>
          <cell r="H32">
            <v>1.1200000000000001</v>
          </cell>
          <cell r="I32">
            <v>1.1000000000000001</v>
          </cell>
          <cell r="J32">
            <v>2.2200000000000002</v>
          </cell>
          <cell r="K32">
            <v>4.97</v>
          </cell>
          <cell r="L32">
            <v>7.3</v>
          </cell>
          <cell r="M32">
            <v>12.27</v>
          </cell>
        </row>
        <row r="33">
          <cell r="A33">
            <v>19</v>
          </cell>
          <cell r="B33" t="str">
            <v>5-BOTTOM PLOW</v>
          </cell>
          <cell r="C33">
            <v>8983.9475962616634</v>
          </cell>
          <cell r="D33">
            <v>7.1</v>
          </cell>
          <cell r="E33">
            <v>6.96</v>
          </cell>
          <cell r="F33">
            <v>14.059999999999999</v>
          </cell>
          <cell r="G33">
            <v>0.2</v>
          </cell>
          <cell r="H33">
            <v>1.42</v>
          </cell>
          <cell r="I33">
            <v>1.39</v>
          </cell>
          <cell r="J33">
            <v>2.8099999999999996</v>
          </cell>
          <cell r="K33">
            <v>5.53</v>
          </cell>
          <cell r="L33">
            <v>8</v>
          </cell>
          <cell r="M33">
            <v>13.530000000000001</v>
          </cell>
        </row>
        <row r="34">
          <cell r="A34">
            <v>20</v>
          </cell>
          <cell r="B34" t="str">
            <v>BALE WAGON</v>
          </cell>
          <cell r="C34">
            <v>5749.4454994487251</v>
          </cell>
          <cell r="D34">
            <v>2.2400000000000002</v>
          </cell>
          <cell r="E34">
            <v>6.47</v>
          </cell>
          <cell r="F34">
            <v>8.7100000000000009</v>
          </cell>
          <cell r="G34">
            <v>0.17</v>
          </cell>
          <cell r="H34">
            <v>0.38</v>
          </cell>
          <cell r="I34">
            <v>1.1000000000000001</v>
          </cell>
          <cell r="J34">
            <v>1.48</v>
          </cell>
          <cell r="K34">
            <v>2.08</v>
          </cell>
          <cell r="L34">
            <v>3.21</v>
          </cell>
          <cell r="M34">
            <v>5.29</v>
          </cell>
        </row>
        <row r="35">
          <cell r="A35">
            <v>21</v>
          </cell>
          <cell r="B35" t="str">
            <v>CHISEL PLOW 12'</v>
          </cell>
          <cell r="C35">
            <v>6568.6882037351625</v>
          </cell>
          <cell r="D35">
            <v>1.1000000000000001</v>
          </cell>
          <cell r="E35">
            <v>8.49</v>
          </cell>
          <cell r="F35">
            <v>9.59</v>
          </cell>
          <cell r="G35">
            <v>0.2</v>
          </cell>
          <cell r="H35">
            <v>0.22</v>
          </cell>
          <cell r="I35">
            <v>1.7</v>
          </cell>
          <cell r="J35">
            <v>1.92</v>
          </cell>
          <cell r="K35">
            <v>4.33</v>
          </cell>
          <cell r="L35">
            <v>8.31</v>
          </cell>
          <cell r="M35">
            <v>12.64</v>
          </cell>
        </row>
        <row r="36">
          <cell r="A36">
            <v>22</v>
          </cell>
          <cell r="B36" t="str">
            <v>CHISEL PLOW 14'</v>
          </cell>
          <cell r="C36">
            <v>7658.2528336175301</v>
          </cell>
          <cell r="D36">
            <v>1.28</v>
          </cell>
          <cell r="E36">
            <v>9.89</v>
          </cell>
          <cell r="F36">
            <v>11.17</v>
          </cell>
          <cell r="G36">
            <v>0.17</v>
          </cell>
          <cell r="H36">
            <v>0.22</v>
          </cell>
          <cell r="I36">
            <v>1.68</v>
          </cell>
          <cell r="J36">
            <v>1.9</v>
          </cell>
          <cell r="K36">
            <v>3.71</v>
          </cell>
          <cell r="L36">
            <v>7.3</v>
          </cell>
          <cell r="M36">
            <v>11.01</v>
          </cell>
        </row>
        <row r="37">
          <cell r="A37">
            <v>23</v>
          </cell>
          <cell r="B37" t="str">
            <v>CHISEL PLOW 18'</v>
          </cell>
          <cell r="C37">
            <v>11722.110660151968</v>
          </cell>
          <cell r="D37">
            <v>1.96</v>
          </cell>
          <cell r="E37">
            <v>15.15</v>
          </cell>
          <cell r="F37">
            <v>17.11</v>
          </cell>
          <cell r="G37">
            <v>0.12</v>
          </cell>
          <cell r="H37">
            <v>0.24</v>
          </cell>
          <cell r="I37">
            <v>1.82</v>
          </cell>
          <cell r="J37">
            <v>2.06</v>
          </cell>
          <cell r="K37">
            <v>3.34</v>
          </cell>
          <cell r="L37">
            <v>7.77</v>
          </cell>
          <cell r="M37">
            <v>11.11</v>
          </cell>
        </row>
        <row r="38">
          <cell r="A38">
            <v>24</v>
          </cell>
          <cell r="B38" t="str">
            <v>COTTON TRAILER</v>
          </cell>
          <cell r="C38">
            <v>6267.014217913299</v>
          </cell>
          <cell r="D38">
            <v>3.3</v>
          </cell>
          <cell r="E38">
            <v>6.47</v>
          </cell>
          <cell r="F38">
            <v>9.77</v>
          </cell>
          <cell r="G38">
            <v>0.34</v>
          </cell>
          <cell r="H38">
            <v>1.1200000000000001</v>
          </cell>
          <cell r="I38">
            <v>2.2000000000000002</v>
          </cell>
          <cell r="J38">
            <v>3.3200000000000003</v>
          </cell>
          <cell r="K38">
            <v>4.53</v>
          </cell>
          <cell r="L38">
            <v>6.41</v>
          </cell>
          <cell r="M38">
            <v>10.940000000000001</v>
          </cell>
        </row>
        <row r="39">
          <cell r="A39">
            <v>25</v>
          </cell>
          <cell r="B39" t="str">
            <v>CULTIPACKER</v>
          </cell>
          <cell r="C39">
            <v>2674.287443898811</v>
          </cell>
          <cell r="D39">
            <v>0.36</v>
          </cell>
          <cell r="E39">
            <v>5.73</v>
          </cell>
          <cell r="F39">
            <v>6.0900000000000007</v>
          </cell>
          <cell r="G39">
            <v>0.2</v>
          </cell>
          <cell r="H39">
            <v>7.0000000000000007E-2</v>
          </cell>
          <cell r="I39">
            <v>1.1499999999999999</v>
          </cell>
          <cell r="J39">
            <v>1.22</v>
          </cell>
          <cell r="K39">
            <v>3.15</v>
          </cell>
          <cell r="L39">
            <v>6.1</v>
          </cell>
          <cell r="M39">
            <v>9.25</v>
          </cell>
        </row>
        <row r="40">
          <cell r="A40">
            <v>26</v>
          </cell>
          <cell r="B40" t="str">
            <v>CULTIVATOR 1-ROW</v>
          </cell>
          <cell r="C40">
            <v>1069.4079006635352</v>
          </cell>
          <cell r="D40">
            <v>0.23</v>
          </cell>
          <cell r="E40">
            <v>1.8</v>
          </cell>
          <cell r="F40">
            <v>2.0300000000000002</v>
          </cell>
          <cell r="G40">
            <v>1.18</v>
          </cell>
          <cell r="H40">
            <v>0.27</v>
          </cell>
          <cell r="I40">
            <v>2.12</v>
          </cell>
          <cell r="J40">
            <v>2.39</v>
          </cell>
          <cell r="K40">
            <v>12.08</v>
          </cell>
          <cell r="L40">
            <v>16.739999999999998</v>
          </cell>
          <cell r="M40">
            <v>28.82</v>
          </cell>
        </row>
        <row r="41">
          <cell r="A41">
            <v>27</v>
          </cell>
          <cell r="B41" t="str">
            <v>CULTIVATOR 2-ROW</v>
          </cell>
          <cell r="C41">
            <v>2296.6202306790578</v>
          </cell>
          <cell r="D41">
            <v>0.49</v>
          </cell>
          <cell r="E41">
            <v>3.87</v>
          </cell>
          <cell r="F41">
            <v>4.3600000000000003</v>
          </cell>
          <cell r="G41">
            <v>0.56000000000000005</v>
          </cell>
          <cell r="H41">
            <v>0.27</v>
          </cell>
          <cell r="I41">
            <v>2.17</v>
          </cell>
          <cell r="J41">
            <v>2.44</v>
          </cell>
          <cell r="K41">
            <v>5.88</v>
          </cell>
          <cell r="L41">
            <v>9.11</v>
          </cell>
          <cell r="M41">
            <v>14.989999999999998</v>
          </cell>
        </row>
        <row r="42">
          <cell r="A42">
            <v>28</v>
          </cell>
          <cell r="B42" t="str">
            <v>CULTIVATOR 4-ROW</v>
          </cell>
          <cell r="C42">
            <v>3881.0178702851608</v>
          </cell>
          <cell r="D42">
            <v>1.03</v>
          </cell>
          <cell r="E42">
            <v>5.45</v>
          </cell>
          <cell r="F42">
            <v>6.48</v>
          </cell>
          <cell r="G42">
            <v>0.23</v>
          </cell>
          <cell r="H42">
            <v>0.24</v>
          </cell>
          <cell r="I42">
            <v>1.25</v>
          </cell>
          <cell r="J42">
            <v>1.49</v>
          </cell>
          <cell r="K42">
            <v>3.78</v>
          </cell>
          <cell r="L42">
            <v>6.95</v>
          </cell>
          <cell r="M42">
            <v>10.73</v>
          </cell>
        </row>
        <row r="43">
          <cell r="A43">
            <v>29</v>
          </cell>
          <cell r="B43" t="str">
            <v>CULTIVATOR 6-ROW</v>
          </cell>
          <cell r="C43">
            <v>5163.6931972894245</v>
          </cell>
          <cell r="D43">
            <v>1.64</v>
          </cell>
          <cell r="E43">
            <v>5.8</v>
          </cell>
          <cell r="F43">
            <v>7.4399999999999995</v>
          </cell>
          <cell r="G43">
            <v>0.17</v>
          </cell>
          <cell r="H43">
            <v>0.28000000000000003</v>
          </cell>
          <cell r="I43">
            <v>0.99</v>
          </cell>
          <cell r="J43">
            <v>1.27</v>
          </cell>
          <cell r="K43">
            <v>2.9</v>
          </cell>
          <cell r="L43">
            <v>5.2</v>
          </cell>
          <cell r="M43">
            <v>8.1</v>
          </cell>
        </row>
        <row r="44">
          <cell r="A44">
            <v>30</v>
          </cell>
          <cell r="B44" t="str">
            <v>CULTIVATOR W/ HERB.&amp;INSEC. 6-ROW</v>
          </cell>
          <cell r="C44">
            <v>6474.7542601262194</v>
          </cell>
          <cell r="D44">
            <v>1.86</v>
          </cell>
          <cell r="E44">
            <v>10.9</v>
          </cell>
          <cell r="F44">
            <v>12.76</v>
          </cell>
          <cell r="G44">
            <v>0.17</v>
          </cell>
          <cell r="H44">
            <v>0.32</v>
          </cell>
          <cell r="I44">
            <v>1.85</v>
          </cell>
          <cell r="J44">
            <v>2.17</v>
          </cell>
          <cell r="K44">
            <v>2.93</v>
          </cell>
          <cell r="L44">
            <v>6.07</v>
          </cell>
          <cell r="M44">
            <v>9</v>
          </cell>
        </row>
        <row r="45">
          <cell r="A45">
            <v>31</v>
          </cell>
          <cell r="B45" t="str">
            <v>CULTIVATOR W/ HERBICIDE 6-ROW</v>
          </cell>
          <cell r="C45">
            <v>5885.5819148493101</v>
          </cell>
          <cell r="D45">
            <v>1.69</v>
          </cell>
          <cell r="E45">
            <v>9.91</v>
          </cell>
          <cell r="F45">
            <v>11.6</v>
          </cell>
          <cell r="G45">
            <v>0.17</v>
          </cell>
          <cell r="H45">
            <v>0.28999999999999998</v>
          </cell>
          <cell r="I45">
            <v>1.68</v>
          </cell>
          <cell r="J45">
            <v>1.97</v>
          </cell>
          <cell r="K45">
            <v>2.91</v>
          </cell>
          <cell r="L45">
            <v>5.9</v>
          </cell>
          <cell r="M45">
            <v>8.81</v>
          </cell>
        </row>
        <row r="46">
          <cell r="A46">
            <v>32</v>
          </cell>
          <cell r="B46">
            <v>0</v>
          </cell>
          <cell r="C46">
            <v>5885.5819148493101</v>
          </cell>
          <cell r="D46">
            <v>1.69</v>
          </cell>
          <cell r="E46">
            <v>9.91</v>
          </cell>
          <cell r="F46">
            <v>11.6</v>
          </cell>
          <cell r="G46">
            <v>0.17</v>
          </cell>
          <cell r="H46">
            <v>0.28999999999999998</v>
          </cell>
          <cell r="I46">
            <v>1.68</v>
          </cell>
          <cell r="J46">
            <v>1.97</v>
          </cell>
          <cell r="K46">
            <v>2.91</v>
          </cell>
          <cell r="L46">
            <v>5.9</v>
          </cell>
          <cell r="M46">
            <v>8.81</v>
          </cell>
        </row>
        <row r="47">
          <cell r="A47">
            <v>33</v>
          </cell>
          <cell r="B47" t="str">
            <v>CULTIVATOR W/ SPRAYER 6-ROW</v>
          </cell>
          <cell r="C47">
            <v>5885.5819148493101</v>
          </cell>
          <cell r="D47">
            <v>1.69</v>
          </cell>
          <cell r="E47">
            <v>9.91</v>
          </cell>
          <cell r="F47">
            <v>11.6</v>
          </cell>
          <cell r="G47">
            <v>0.17</v>
          </cell>
          <cell r="H47">
            <v>0.28999999999999998</v>
          </cell>
          <cell r="I47">
            <v>1.68</v>
          </cell>
          <cell r="J47">
            <v>1.97</v>
          </cell>
          <cell r="K47">
            <v>2.91</v>
          </cell>
          <cell r="L47">
            <v>5.9</v>
          </cell>
          <cell r="M47">
            <v>8.81</v>
          </cell>
        </row>
        <row r="48">
          <cell r="A48">
            <v>34</v>
          </cell>
          <cell r="B48" t="str">
            <v>DIGGER INVERTER 2-ROW</v>
          </cell>
          <cell r="C48">
            <v>7376.4193606716035</v>
          </cell>
          <cell r="D48">
            <v>5.71</v>
          </cell>
          <cell r="E48">
            <v>12.39</v>
          </cell>
          <cell r="F48">
            <v>18.100000000000001</v>
          </cell>
          <cell r="G48">
            <v>0.92</v>
          </cell>
          <cell r="H48">
            <v>5.25</v>
          </cell>
          <cell r="I48">
            <v>11.4</v>
          </cell>
          <cell r="J48">
            <v>16.649999999999999</v>
          </cell>
          <cell r="K48">
            <v>24.14</v>
          </cell>
          <cell r="L48">
            <v>41.8</v>
          </cell>
          <cell r="M48">
            <v>65.94</v>
          </cell>
        </row>
        <row r="49">
          <cell r="A49">
            <v>34.1</v>
          </cell>
          <cell r="B49" t="str">
            <v>DIGGER INVERTER 6-ROW</v>
          </cell>
          <cell r="C49">
            <v>17891.246363845763</v>
          </cell>
          <cell r="D49">
            <v>13.86</v>
          </cell>
          <cell r="E49">
            <v>30.05</v>
          </cell>
          <cell r="F49">
            <v>43.91</v>
          </cell>
          <cell r="G49">
            <v>0.34</v>
          </cell>
          <cell r="H49">
            <v>4.71</v>
          </cell>
          <cell r="I49">
            <v>10.220000000000001</v>
          </cell>
          <cell r="J49">
            <v>14.93</v>
          </cell>
          <cell r="K49">
            <v>14.8</v>
          </cell>
          <cell r="L49">
            <v>28.47</v>
          </cell>
          <cell r="M49">
            <v>43.269999999999996</v>
          </cell>
        </row>
        <row r="50">
          <cell r="A50">
            <v>35</v>
          </cell>
          <cell r="B50" t="str">
            <v>DISK W/ SPRAYER 16'</v>
          </cell>
          <cell r="C50">
            <v>14606.55338171294</v>
          </cell>
          <cell r="D50">
            <v>2.92</v>
          </cell>
          <cell r="E50">
            <v>17.09</v>
          </cell>
          <cell r="F50">
            <v>20.009999999999998</v>
          </cell>
          <cell r="G50">
            <v>0.15</v>
          </cell>
          <cell r="H50">
            <v>0.44</v>
          </cell>
          <cell r="I50">
            <v>2.56</v>
          </cell>
          <cell r="J50">
            <v>3</v>
          </cell>
          <cell r="K50">
            <v>3.52</v>
          </cell>
          <cell r="L50">
            <v>7.52</v>
          </cell>
          <cell r="M50">
            <v>11.04</v>
          </cell>
        </row>
        <row r="51">
          <cell r="A51">
            <v>36</v>
          </cell>
          <cell r="B51" t="str">
            <v>DISK W/ SPRAYER 21'</v>
          </cell>
          <cell r="C51">
            <v>17957.469679696871</v>
          </cell>
          <cell r="D51">
            <v>3.59</v>
          </cell>
          <cell r="E51">
            <v>21.01</v>
          </cell>
          <cell r="F51">
            <v>24.6</v>
          </cell>
          <cell r="G51">
            <v>0.12</v>
          </cell>
          <cell r="H51">
            <v>0.43</v>
          </cell>
          <cell r="I51">
            <v>2.52</v>
          </cell>
          <cell r="J51">
            <v>2.95</v>
          </cell>
          <cell r="K51">
            <v>3.54</v>
          </cell>
          <cell r="L51">
            <v>8.4700000000000006</v>
          </cell>
          <cell r="M51">
            <v>12.010000000000002</v>
          </cell>
        </row>
        <row r="52">
          <cell r="A52">
            <v>37</v>
          </cell>
          <cell r="B52" t="str">
            <v>FERTILIZER SPREADER</v>
          </cell>
          <cell r="C52">
            <v>12250.641131368513</v>
          </cell>
          <cell r="D52">
            <v>7.04</v>
          </cell>
          <cell r="E52">
            <v>41.33</v>
          </cell>
          <cell r="F52">
            <v>48.37</v>
          </cell>
          <cell r="G52">
            <v>0.12</v>
          </cell>
          <cell r="H52">
            <v>0.84</v>
          </cell>
          <cell r="I52">
            <v>4.96</v>
          </cell>
          <cell r="J52">
            <v>5.8</v>
          </cell>
          <cell r="K52">
            <v>2.0499999999999998</v>
          </cell>
          <cell r="L52">
            <v>6.45</v>
          </cell>
          <cell r="M52">
            <v>8.5</v>
          </cell>
        </row>
        <row r="53">
          <cell r="A53">
            <v>38</v>
          </cell>
          <cell r="B53" t="str">
            <v>FUMIGATION UNIT</v>
          </cell>
          <cell r="C53">
            <v>25000</v>
          </cell>
          <cell r="D53">
            <v>17.14</v>
          </cell>
          <cell r="E53">
            <v>93.21</v>
          </cell>
          <cell r="F53">
            <v>110.35</v>
          </cell>
          <cell r="G53">
            <v>0.43</v>
          </cell>
          <cell r="H53">
            <v>7.37</v>
          </cell>
          <cell r="I53">
            <v>40.08</v>
          </cell>
          <cell r="J53">
            <v>47.449999999999996</v>
          </cell>
          <cell r="K53">
            <v>11.67</v>
          </cell>
          <cell r="L53">
            <v>45.41</v>
          </cell>
          <cell r="M53">
            <v>57.08</v>
          </cell>
        </row>
        <row r="54">
          <cell r="A54">
            <v>39</v>
          </cell>
          <cell r="B54" t="str">
            <v>GRAIN DRILL 16'</v>
          </cell>
          <cell r="C54">
            <v>12318.91854810993</v>
          </cell>
          <cell r="D54">
            <v>6.54</v>
          </cell>
          <cell r="E54">
            <v>24.57</v>
          </cell>
          <cell r="F54">
            <v>31.11</v>
          </cell>
          <cell r="G54">
            <v>0.13</v>
          </cell>
          <cell r="H54">
            <v>0.85</v>
          </cell>
          <cell r="I54">
            <v>3.19</v>
          </cell>
          <cell r="J54">
            <v>4.04</v>
          </cell>
          <cell r="K54">
            <v>3.52</v>
          </cell>
          <cell r="L54">
            <v>7.49</v>
          </cell>
          <cell r="M54">
            <v>11.01</v>
          </cell>
        </row>
        <row r="55">
          <cell r="A55">
            <v>40</v>
          </cell>
          <cell r="B55" t="str">
            <v>GRAIN DRILL 8'</v>
          </cell>
          <cell r="C55">
            <v>6796.958476357232</v>
          </cell>
          <cell r="D55">
            <v>3.61</v>
          </cell>
          <cell r="E55">
            <v>13.56</v>
          </cell>
          <cell r="F55">
            <v>17.170000000000002</v>
          </cell>
          <cell r="G55">
            <v>0.28999999999999998</v>
          </cell>
          <cell r="H55">
            <v>1.05</v>
          </cell>
          <cell r="I55">
            <v>3.93</v>
          </cell>
          <cell r="J55">
            <v>4.9800000000000004</v>
          </cell>
          <cell r="K55">
            <v>5.51</v>
          </cell>
          <cell r="L55">
            <v>11.12</v>
          </cell>
          <cell r="M55">
            <v>16.63</v>
          </cell>
        </row>
        <row r="56">
          <cell r="A56">
            <v>41</v>
          </cell>
          <cell r="B56" t="str">
            <v>GRAIN DRILL 13'  W/ CULTIPACKER</v>
          </cell>
          <cell r="C56">
            <v>9998.495452833864</v>
          </cell>
          <cell r="D56">
            <v>5.3</v>
          </cell>
          <cell r="E56">
            <v>19.940000000000001</v>
          </cell>
          <cell r="F56">
            <v>25.240000000000002</v>
          </cell>
          <cell r="G56">
            <v>0.16</v>
          </cell>
          <cell r="H56">
            <v>0.85</v>
          </cell>
          <cell r="I56">
            <v>3.19</v>
          </cell>
          <cell r="J56">
            <v>4.04</v>
          </cell>
          <cell r="K56">
            <v>4.13</v>
          </cell>
          <cell r="L56">
            <v>8.48</v>
          </cell>
          <cell r="M56">
            <v>12.61</v>
          </cell>
        </row>
        <row r="57">
          <cell r="A57">
            <v>42</v>
          </cell>
          <cell r="B57" t="str">
            <v>GRAIN DRILL 13'  W/ FERTILIZER</v>
          </cell>
          <cell r="C57">
            <v>9910.0638487770702</v>
          </cell>
          <cell r="D57">
            <v>5.26</v>
          </cell>
          <cell r="E57">
            <v>19.760000000000002</v>
          </cell>
          <cell r="F57">
            <v>25.020000000000003</v>
          </cell>
          <cell r="G57">
            <v>0.16</v>
          </cell>
          <cell r="H57">
            <v>0.84</v>
          </cell>
          <cell r="I57">
            <v>3.16</v>
          </cell>
          <cell r="J57">
            <v>4</v>
          </cell>
          <cell r="K57">
            <v>4.9800000000000004</v>
          </cell>
          <cell r="L57">
            <v>11.09</v>
          </cell>
          <cell r="M57">
            <v>16.07</v>
          </cell>
        </row>
        <row r="58">
          <cell r="A58">
            <v>43</v>
          </cell>
          <cell r="B58" t="str">
            <v>GRANULAR APPLICATOR</v>
          </cell>
          <cell r="C58">
            <v>4063.5246228815267</v>
          </cell>
          <cell r="D58">
            <v>0.87</v>
          </cell>
          <cell r="E58">
            <v>6.84</v>
          </cell>
          <cell r="F58">
            <v>7.71</v>
          </cell>
          <cell r="G58">
            <v>0.56000000000000005</v>
          </cell>
          <cell r="H58">
            <v>0.49</v>
          </cell>
          <cell r="I58">
            <v>3.83</v>
          </cell>
          <cell r="J58">
            <v>4.32</v>
          </cell>
          <cell r="K58">
            <v>6.09</v>
          </cell>
          <cell r="L58">
            <v>10.77</v>
          </cell>
          <cell r="M58">
            <v>16.86</v>
          </cell>
        </row>
        <row r="59">
          <cell r="A59">
            <v>44</v>
          </cell>
          <cell r="B59" t="str">
            <v>HEAVY DISK 13'</v>
          </cell>
          <cell r="C59">
            <v>16500</v>
          </cell>
          <cell r="D59">
            <v>3.3</v>
          </cell>
          <cell r="E59">
            <v>19.309999999999999</v>
          </cell>
          <cell r="F59">
            <v>22.61</v>
          </cell>
          <cell r="G59">
            <v>0.17</v>
          </cell>
          <cell r="H59">
            <v>0.56000000000000005</v>
          </cell>
          <cell r="I59">
            <v>3.28</v>
          </cell>
          <cell r="J59">
            <v>3.84</v>
          </cell>
          <cell r="K59">
            <v>5.6</v>
          </cell>
          <cell r="L59">
            <v>12.41</v>
          </cell>
          <cell r="M59">
            <v>18.009999999999998</v>
          </cell>
        </row>
        <row r="60">
          <cell r="A60">
            <v>45</v>
          </cell>
          <cell r="B60" t="str">
            <v>HEAVY DISK 14'</v>
          </cell>
          <cell r="C60">
            <v>22500</v>
          </cell>
          <cell r="D60">
            <v>4.5</v>
          </cell>
          <cell r="E60">
            <v>26.33</v>
          </cell>
          <cell r="F60">
            <v>30.83</v>
          </cell>
          <cell r="G60">
            <v>0.15</v>
          </cell>
          <cell r="H60">
            <v>0.68</v>
          </cell>
          <cell r="I60">
            <v>3.95</v>
          </cell>
          <cell r="J60">
            <v>4.63</v>
          </cell>
          <cell r="K60">
            <v>5.13</v>
          </cell>
          <cell r="L60">
            <v>12</v>
          </cell>
          <cell r="M60">
            <v>17.13</v>
          </cell>
        </row>
        <row r="61">
          <cell r="A61">
            <v>46</v>
          </cell>
          <cell r="B61" t="str">
            <v>HEAVY DISK 16'</v>
          </cell>
          <cell r="C61">
            <v>29000</v>
          </cell>
          <cell r="D61">
            <v>5.8</v>
          </cell>
          <cell r="E61">
            <v>33.93</v>
          </cell>
          <cell r="F61">
            <v>39.729999999999997</v>
          </cell>
          <cell r="G61">
            <v>0.12</v>
          </cell>
          <cell r="H61">
            <v>0.7</v>
          </cell>
          <cell r="I61">
            <v>4.07</v>
          </cell>
          <cell r="J61">
            <v>4.7700000000000005</v>
          </cell>
          <cell r="K61">
            <v>4.74</v>
          </cell>
          <cell r="L61">
            <v>11.26</v>
          </cell>
          <cell r="M61">
            <v>16</v>
          </cell>
        </row>
        <row r="62">
          <cell r="A62">
            <v>46.1</v>
          </cell>
          <cell r="B62" t="str">
            <v>HEAVY DISK 20'</v>
          </cell>
          <cell r="C62">
            <v>45000</v>
          </cell>
          <cell r="D62">
            <v>9</v>
          </cell>
          <cell r="E62">
            <v>52.65</v>
          </cell>
          <cell r="F62">
            <v>61.65</v>
          </cell>
          <cell r="G62">
            <v>0.1</v>
          </cell>
          <cell r="H62">
            <v>0.9</v>
          </cell>
          <cell r="I62">
            <v>5.27</v>
          </cell>
          <cell r="J62">
            <v>6.17</v>
          </cell>
          <cell r="K62">
            <v>4.78</v>
          </cell>
          <cell r="L62">
            <v>12.7</v>
          </cell>
          <cell r="M62">
            <v>17.48</v>
          </cell>
        </row>
        <row r="63">
          <cell r="A63">
            <v>47</v>
          </cell>
          <cell r="B63" t="str">
            <v>HERBICIDE APPLICATOR 12'</v>
          </cell>
          <cell r="C63">
            <v>2260.8802686362396</v>
          </cell>
          <cell r="D63">
            <v>1.32</v>
          </cell>
          <cell r="E63">
            <v>4.76</v>
          </cell>
          <cell r="F63">
            <v>6.08</v>
          </cell>
          <cell r="G63">
            <v>0.15</v>
          </cell>
          <cell r="H63">
            <v>0.2</v>
          </cell>
          <cell r="I63">
            <v>0.71</v>
          </cell>
          <cell r="J63">
            <v>0.90999999999999992</v>
          </cell>
          <cell r="K63">
            <v>2.5099999999999998</v>
          </cell>
          <cell r="L63">
            <v>4.43</v>
          </cell>
          <cell r="M63">
            <v>6.9399999999999995</v>
          </cell>
        </row>
        <row r="64">
          <cell r="A64">
            <v>48</v>
          </cell>
          <cell r="B64" t="str">
            <v>HERBICIDE APPLICATOR 16'</v>
          </cell>
          <cell r="C64">
            <v>3242.5782800177644</v>
          </cell>
          <cell r="D64">
            <v>2.09</v>
          </cell>
          <cell r="E64">
            <v>6.07</v>
          </cell>
          <cell r="F64">
            <v>8.16</v>
          </cell>
          <cell r="G64">
            <v>0.11</v>
          </cell>
          <cell r="H64">
            <v>0.23</v>
          </cell>
          <cell r="I64">
            <v>0.67</v>
          </cell>
          <cell r="J64">
            <v>0.9</v>
          </cell>
          <cell r="K64">
            <v>1.92</v>
          </cell>
          <cell r="L64">
            <v>3.39</v>
          </cell>
          <cell r="M64">
            <v>5.3100000000000005</v>
          </cell>
        </row>
        <row r="65">
          <cell r="A65">
            <v>49</v>
          </cell>
          <cell r="B65" t="str">
            <v>TANDOM LIGHT DISK 30'</v>
          </cell>
          <cell r="C65">
            <v>67500</v>
          </cell>
          <cell r="D65">
            <v>38.43</v>
          </cell>
          <cell r="E65">
            <v>94.78</v>
          </cell>
          <cell r="F65">
            <v>133.21</v>
          </cell>
          <cell r="G65">
            <v>7.0000000000000007E-2</v>
          </cell>
          <cell r="H65">
            <v>2.69</v>
          </cell>
          <cell r="I65">
            <v>6.63</v>
          </cell>
          <cell r="J65">
            <v>9.32</v>
          </cell>
          <cell r="K65">
            <v>5.05</v>
          </cell>
          <cell r="L65">
            <v>10.83</v>
          </cell>
          <cell r="M65">
            <v>15.879999999999999</v>
          </cell>
        </row>
        <row r="66">
          <cell r="A66">
            <v>49.1</v>
          </cell>
          <cell r="B66" t="str">
            <v>LIGHT DISKING W/ HERBICIDE 20'</v>
          </cell>
          <cell r="C66">
            <v>12162.5</v>
          </cell>
          <cell r="D66">
            <v>6.92</v>
          </cell>
          <cell r="E66">
            <v>17.079999999999998</v>
          </cell>
          <cell r="F66">
            <v>24</v>
          </cell>
          <cell r="G66">
            <v>0.12</v>
          </cell>
          <cell r="H66">
            <v>0.83</v>
          </cell>
          <cell r="I66">
            <v>2.0499999999999998</v>
          </cell>
          <cell r="J66">
            <v>2.88</v>
          </cell>
          <cell r="K66">
            <v>3.93</v>
          </cell>
          <cell r="L66">
            <v>8</v>
          </cell>
          <cell r="M66">
            <v>11.93</v>
          </cell>
        </row>
        <row r="67">
          <cell r="A67">
            <v>50</v>
          </cell>
          <cell r="B67" t="str">
            <v>LISTER</v>
          </cell>
          <cell r="C67">
            <v>1582.6161880453678</v>
          </cell>
          <cell r="D67">
            <v>0.42</v>
          </cell>
          <cell r="E67">
            <v>5.33</v>
          </cell>
          <cell r="F67">
            <v>5.75</v>
          </cell>
          <cell r="G67">
            <v>0.59</v>
          </cell>
          <cell r="H67">
            <v>0.25</v>
          </cell>
          <cell r="I67">
            <v>3.14</v>
          </cell>
          <cell r="J67">
            <v>3.39</v>
          </cell>
          <cell r="K67">
            <v>9.33</v>
          </cell>
          <cell r="L67">
            <v>17.760000000000002</v>
          </cell>
          <cell r="M67">
            <v>27.090000000000003</v>
          </cell>
        </row>
        <row r="68">
          <cell r="A68">
            <v>51</v>
          </cell>
          <cell r="B68" t="str">
            <v>MOWER-CONDITIONER</v>
          </cell>
          <cell r="C68">
            <v>18045.251387365701</v>
          </cell>
          <cell r="D68">
            <v>7.33</v>
          </cell>
          <cell r="E68">
            <v>30.44</v>
          </cell>
          <cell r="F68">
            <v>37.770000000000003</v>
          </cell>
          <cell r="G68">
            <v>0.36</v>
          </cell>
          <cell r="H68">
            <v>2.64</v>
          </cell>
          <cell r="I68">
            <v>10.96</v>
          </cell>
          <cell r="J68">
            <v>13.600000000000001</v>
          </cell>
          <cell r="K68">
            <v>6.24</v>
          </cell>
          <cell r="L68">
            <v>15.42</v>
          </cell>
          <cell r="M68">
            <v>21.66</v>
          </cell>
        </row>
        <row r="69">
          <cell r="A69">
            <v>52</v>
          </cell>
          <cell r="B69" t="str">
            <v>MULCH BEDDER-LAYER</v>
          </cell>
          <cell r="C69">
            <v>5949.6849174637873</v>
          </cell>
          <cell r="D69">
            <v>9.67</v>
          </cell>
          <cell r="E69">
            <v>20.04</v>
          </cell>
          <cell r="F69">
            <v>29.71</v>
          </cell>
          <cell r="G69">
            <v>0.52</v>
          </cell>
          <cell r="H69">
            <v>5.03</v>
          </cell>
          <cell r="I69">
            <v>10.42</v>
          </cell>
          <cell r="J69">
            <v>15.45</v>
          </cell>
          <cell r="K69">
            <v>10.23</v>
          </cell>
          <cell r="L69">
            <v>16.86</v>
          </cell>
          <cell r="M69">
            <v>27.09</v>
          </cell>
        </row>
        <row r="70">
          <cell r="A70">
            <v>53</v>
          </cell>
          <cell r="B70" t="str">
            <v>MULCH LAYER</v>
          </cell>
          <cell r="C70">
            <v>4813.2950982282046</v>
          </cell>
          <cell r="D70">
            <v>7.82</v>
          </cell>
          <cell r="E70">
            <v>16.21</v>
          </cell>
          <cell r="F70">
            <v>24.03</v>
          </cell>
          <cell r="G70">
            <v>0.52</v>
          </cell>
          <cell r="H70">
            <v>4.07</v>
          </cell>
          <cell r="I70">
            <v>8.43</v>
          </cell>
          <cell r="J70">
            <v>12.5</v>
          </cell>
          <cell r="K70">
            <v>9.27</v>
          </cell>
          <cell r="L70">
            <v>14.87</v>
          </cell>
          <cell r="M70">
            <v>24.14</v>
          </cell>
        </row>
        <row r="71">
          <cell r="A71">
            <v>54</v>
          </cell>
          <cell r="B71" t="str">
            <v>NO-TILL DRILL 12'</v>
          </cell>
          <cell r="C71">
            <v>14996.276760968638</v>
          </cell>
          <cell r="D71">
            <v>10.92</v>
          </cell>
          <cell r="E71">
            <v>22.43</v>
          </cell>
          <cell r="F71">
            <v>33.35</v>
          </cell>
          <cell r="G71">
            <v>0.21</v>
          </cell>
          <cell r="H71">
            <v>2.29</v>
          </cell>
          <cell r="I71">
            <v>4.71</v>
          </cell>
          <cell r="J71">
            <v>7</v>
          </cell>
          <cell r="K71">
            <v>6.6</v>
          </cell>
          <cell r="L71">
            <v>11.65</v>
          </cell>
          <cell r="M71">
            <v>18.25</v>
          </cell>
        </row>
        <row r="72">
          <cell r="A72">
            <v>55</v>
          </cell>
          <cell r="B72" t="str">
            <v>NO-TILL DRILL 16'</v>
          </cell>
          <cell r="C72">
            <v>22238.194703766691</v>
          </cell>
          <cell r="D72">
            <v>11.8</v>
          </cell>
          <cell r="E72">
            <v>44.35</v>
          </cell>
          <cell r="F72">
            <v>56.150000000000006</v>
          </cell>
          <cell r="G72">
            <v>0.14000000000000001</v>
          </cell>
          <cell r="H72">
            <v>1.65</v>
          </cell>
          <cell r="I72">
            <v>6.21</v>
          </cell>
          <cell r="J72">
            <v>7.8599999999999994</v>
          </cell>
          <cell r="K72">
            <v>5.27</v>
          </cell>
          <cell r="L72">
            <v>13.15</v>
          </cell>
          <cell r="M72">
            <v>18.420000000000002</v>
          </cell>
        </row>
        <row r="73">
          <cell r="A73">
            <v>56</v>
          </cell>
          <cell r="B73" t="str">
            <v>NURSE TANK ON PICK-UP</v>
          </cell>
          <cell r="C73">
            <v>2220.9022398647694</v>
          </cell>
          <cell r="D73">
            <v>0.89</v>
          </cell>
          <cell r="E73">
            <v>6.24</v>
          </cell>
          <cell r="F73">
            <v>7.13</v>
          </cell>
          <cell r="G73">
            <v>0.17</v>
          </cell>
          <cell r="H73">
            <v>0.15</v>
          </cell>
          <cell r="I73">
            <v>1.06</v>
          </cell>
          <cell r="J73">
            <v>1.21</v>
          </cell>
          <cell r="K73">
            <v>1.85</v>
          </cell>
          <cell r="L73">
            <v>3.17</v>
          </cell>
          <cell r="M73">
            <v>5.0199999999999996</v>
          </cell>
        </row>
        <row r="74">
          <cell r="A74">
            <v>57</v>
          </cell>
          <cell r="B74" t="str">
            <v>PEANUT COMBINE 2-ROW</v>
          </cell>
          <cell r="C74">
            <v>31074.01438692987</v>
          </cell>
          <cell r="D74">
            <v>9.42</v>
          </cell>
          <cell r="E74">
            <v>52.32</v>
          </cell>
          <cell r="F74">
            <v>61.74</v>
          </cell>
          <cell r="G74">
            <v>1.1000000000000001</v>
          </cell>
          <cell r="H74">
            <v>10.36</v>
          </cell>
          <cell r="I74">
            <v>57.55</v>
          </cell>
          <cell r="J74">
            <v>67.91</v>
          </cell>
          <cell r="K74">
            <v>32.950000000000003</v>
          </cell>
          <cell r="L74">
            <v>93.9</v>
          </cell>
          <cell r="M74">
            <v>126.85000000000001</v>
          </cell>
        </row>
        <row r="75">
          <cell r="A75">
            <v>57.1</v>
          </cell>
          <cell r="B75" t="str">
            <v>PEANUT COMBINE 4-ROW</v>
          </cell>
          <cell r="C75">
            <v>66934.808312845358</v>
          </cell>
          <cell r="D75">
            <v>20.29</v>
          </cell>
          <cell r="E75">
            <v>112.7</v>
          </cell>
          <cell r="F75">
            <v>132.99</v>
          </cell>
          <cell r="G75">
            <v>0.55000000000000004</v>
          </cell>
          <cell r="H75">
            <v>11.16</v>
          </cell>
          <cell r="I75">
            <v>61.99</v>
          </cell>
          <cell r="J75">
            <v>73.150000000000006</v>
          </cell>
          <cell r="K75">
            <v>25.39</v>
          </cell>
          <cell r="L75">
            <v>89.24</v>
          </cell>
          <cell r="M75">
            <v>114.63</v>
          </cell>
        </row>
        <row r="76">
          <cell r="A76">
            <v>58</v>
          </cell>
          <cell r="B76" t="str">
            <v>PEANUT PLANTER</v>
          </cell>
          <cell r="C76">
            <v>12547.290522439383</v>
          </cell>
          <cell r="D76">
            <v>5.26</v>
          </cell>
          <cell r="E76">
            <v>25.94</v>
          </cell>
          <cell r="F76">
            <v>31.200000000000003</v>
          </cell>
          <cell r="G76">
            <v>0.21</v>
          </cell>
          <cell r="H76">
            <v>1.1000000000000001</v>
          </cell>
          <cell r="I76">
            <v>5.45</v>
          </cell>
          <cell r="J76">
            <v>6.5500000000000007</v>
          </cell>
          <cell r="K76">
            <v>5.42</v>
          </cell>
          <cell r="L76">
            <v>12.39</v>
          </cell>
          <cell r="M76">
            <v>17.810000000000002</v>
          </cell>
        </row>
        <row r="77">
          <cell r="A77">
            <v>59</v>
          </cell>
          <cell r="B77" t="str">
            <v>PRECISION PLANTER 4-ROW</v>
          </cell>
          <cell r="C77">
            <v>11562.502556797732</v>
          </cell>
          <cell r="D77">
            <v>3.4</v>
          </cell>
          <cell r="E77">
            <v>17.93</v>
          </cell>
          <cell r="F77">
            <v>21.33</v>
          </cell>
          <cell r="G77">
            <v>0.2</v>
          </cell>
          <cell r="H77">
            <v>0.68</v>
          </cell>
          <cell r="I77">
            <v>3.59</v>
          </cell>
          <cell r="J77">
            <v>4.2699999999999996</v>
          </cell>
          <cell r="K77">
            <v>4.79</v>
          </cell>
          <cell r="L77">
            <v>10.19</v>
          </cell>
          <cell r="M77">
            <v>14.98</v>
          </cell>
        </row>
        <row r="78">
          <cell r="A78">
            <v>60</v>
          </cell>
          <cell r="B78" t="str">
            <v>PLANTER 4-ROW</v>
          </cell>
          <cell r="C78">
            <v>30000</v>
          </cell>
          <cell r="D78">
            <v>5.13</v>
          </cell>
          <cell r="E78">
            <v>67.349999999999994</v>
          </cell>
          <cell r="F78">
            <v>72.47999999999999</v>
          </cell>
          <cell r="G78">
            <v>1.65</v>
          </cell>
          <cell r="H78">
            <v>8.4600000000000009</v>
          </cell>
          <cell r="I78">
            <v>111.13</v>
          </cell>
          <cell r="J78">
            <v>119.59</v>
          </cell>
          <cell r="K78">
            <v>24.98</v>
          </cell>
          <cell r="L78">
            <v>131.57</v>
          </cell>
          <cell r="M78">
            <v>156.54999999999998</v>
          </cell>
        </row>
        <row r="79">
          <cell r="A79">
            <v>61</v>
          </cell>
          <cell r="B79" t="str">
            <v>PLANTER 6-ROW</v>
          </cell>
          <cell r="C79">
            <v>60000</v>
          </cell>
          <cell r="D79">
            <v>10.27</v>
          </cell>
          <cell r="E79">
            <v>134.69999999999999</v>
          </cell>
          <cell r="F79">
            <v>144.97</v>
          </cell>
          <cell r="G79">
            <v>0.89</v>
          </cell>
          <cell r="H79">
            <v>9.14</v>
          </cell>
          <cell r="I79">
            <v>119.88</v>
          </cell>
          <cell r="J79">
            <v>129.01999999999998</v>
          </cell>
          <cell r="K79">
            <v>18.05</v>
          </cell>
          <cell r="L79">
            <v>130.91</v>
          </cell>
          <cell r="M79">
            <v>148.96</v>
          </cell>
        </row>
        <row r="80">
          <cell r="A80">
            <v>62</v>
          </cell>
          <cell r="B80" t="str">
            <v>PLANTER 8-ROW</v>
          </cell>
          <cell r="C80">
            <v>93750</v>
          </cell>
          <cell r="D80">
            <v>24.74</v>
          </cell>
          <cell r="E80">
            <v>157.85</v>
          </cell>
          <cell r="F80">
            <v>182.59</v>
          </cell>
          <cell r="G80">
            <v>0.14000000000000001</v>
          </cell>
          <cell r="H80">
            <v>3.46</v>
          </cell>
          <cell r="I80">
            <v>22.1</v>
          </cell>
          <cell r="J80">
            <v>25.560000000000002</v>
          </cell>
          <cell r="K80">
            <v>6.34</v>
          </cell>
          <cell r="L80">
            <v>26.72</v>
          </cell>
          <cell r="M80">
            <v>33.06</v>
          </cell>
        </row>
        <row r="81">
          <cell r="A81">
            <v>63</v>
          </cell>
          <cell r="B81" t="str">
            <v>PLANTER 12-ROW</v>
          </cell>
          <cell r="C81">
            <v>112500</v>
          </cell>
          <cell r="D81">
            <v>29.69</v>
          </cell>
          <cell r="E81">
            <v>189.42</v>
          </cell>
          <cell r="F81">
            <v>219.10999999999999</v>
          </cell>
          <cell r="G81">
            <v>0.1</v>
          </cell>
          <cell r="H81">
            <v>2.97</v>
          </cell>
          <cell r="I81">
            <v>18.940000000000001</v>
          </cell>
          <cell r="J81">
            <v>21.91</v>
          </cell>
          <cell r="K81">
            <v>5.56</v>
          </cell>
          <cell r="L81">
            <v>23.9</v>
          </cell>
          <cell r="M81">
            <v>29.459999999999997</v>
          </cell>
        </row>
        <row r="82">
          <cell r="A82">
            <v>64</v>
          </cell>
          <cell r="B82" t="str">
            <v>PLANTER 16-ROW</v>
          </cell>
          <cell r="C82">
            <v>131250</v>
          </cell>
          <cell r="D82">
            <v>34.64</v>
          </cell>
          <cell r="E82">
            <v>220.99</v>
          </cell>
          <cell r="F82">
            <v>255.63</v>
          </cell>
          <cell r="G82">
            <v>0.12</v>
          </cell>
          <cell r="H82">
            <v>4.16</v>
          </cell>
          <cell r="I82">
            <v>26.52</v>
          </cell>
          <cell r="J82">
            <v>30.68</v>
          </cell>
          <cell r="K82">
            <v>7.26</v>
          </cell>
          <cell r="L82">
            <v>32.47</v>
          </cell>
          <cell r="M82">
            <v>39.729999999999997</v>
          </cell>
        </row>
        <row r="83">
          <cell r="A83">
            <v>65</v>
          </cell>
          <cell r="B83" t="str">
            <v>PLANTER NO-TILL 8-ROW</v>
          </cell>
          <cell r="C83">
            <v>90000</v>
          </cell>
          <cell r="D83">
            <v>40.17</v>
          </cell>
          <cell r="E83">
            <v>151.54</v>
          </cell>
          <cell r="F83">
            <v>191.70999999999998</v>
          </cell>
          <cell r="G83">
            <v>0.12</v>
          </cell>
          <cell r="H83">
            <v>4.82</v>
          </cell>
          <cell r="I83">
            <v>18.18</v>
          </cell>
          <cell r="J83">
            <v>23</v>
          </cell>
          <cell r="K83">
            <v>7.92</v>
          </cell>
          <cell r="L83">
            <v>24.13</v>
          </cell>
          <cell r="M83">
            <v>32.049999999999997</v>
          </cell>
        </row>
        <row r="84">
          <cell r="A84">
            <v>66</v>
          </cell>
          <cell r="B84" t="str">
            <v>PLANTER NO-TILL 12-ROW</v>
          </cell>
          <cell r="C84">
            <v>150000</v>
          </cell>
          <cell r="D84">
            <v>66.959999999999994</v>
          </cell>
          <cell r="E84">
            <v>252.56</v>
          </cell>
          <cell r="F84">
            <v>319.52</v>
          </cell>
          <cell r="G84">
            <v>0.09</v>
          </cell>
          <cell r="H84">
            <v>6.03</v>
          </cell>
          <cell r="I84">
            <v>22.73</v>
          </cell>
          <cell r="J84">
            <v>28.76</v>
          </cell>
          <cell r="K84">
            <v>8.35</v>
          </cell>
          <cell r="L84">
            <v>27.19</v>
          </cell>
          <cell r="M84">
            <v>35.54</v>
          </cell>
        </row>
        <row r="85">
          <cell r="A85">
            <v>67</v>
          </cell>
          <cell r="B85" t="str">
            <v>PLANTER NO-TILL 16-ROW</v>
          </cell>
          <cell r="C85">
            <v>168750</v>
          </cell>
          <cell r="D85">
            <v>75.33</v>
          </cell>
          <cell r="E85">
            <v>284.13</v>
          </cell>
          <cell r="F85">
            <v>359.46</v>
          </cell>
          <cell r="G85">
            <v>0.11</v>
          </cell>
          <cell r="H85">
            <v>8.2899999999999991</v>
          </cell>
          <cell r="I85">
            <v>31.25</v>
          </cell>
          <cell r="J85">
            <v>39.54</v>
          </cell>
          <cell r="K85">
            <v>11.55</v>
          </cell>
          <cell r="L85">
            <v>37.159999999999997</v>
          </cell>
          <cell r="M85">
            <v>48.709999999999994</v>
          </cell>
        </row>
        <row r="86">
          <cell r="A86">
            <v>68</v>
          </cell>
          <cell r="B86" t="str">
            <v>PLANTER NO-TILL W/ HERBICIDE 4-ROW</v>
          </cell>
          <cell r="C86">
            <v>15533.283788020326</v>
          </cell>
          <cell r="D86">
            <v>7.74</v>
          </cell>
          <cell r="E86">
            <v>24.08</v>
          </cell>
          <cell r="F86">
            <v>31.82</v>
          </cell>
          <cell r="G86">
            <v>0.2</v>
          </cell>
          <cell r="H86">
            <v>1.55</v>
          </cell>
          <cell r="I86">
            <v>4.82</v>
          </cell>
          <cell r="J86">
            <v>6.37</v>
          </cell>
          <cell r="K86">
            <v>7.48</v>
          </cell>
          <cell r="L86">
            <v>15.55</v>
          </cell>
          <cell r="M86">
            <v>23.03</v>
          </cell>
        </row>
        <row r="87">
          <cell r="A87">
            <v>69</v>
          </cell>
          <cell r="B87" t="str">
            <v>PLANTER NO-TILL W/ SPRAYER 4-ROW</v>
          </cell>
          <cell r="C87">
            <v>15533.283788020326</v>
          </cell>
          <cell r="D87">
            <v>7.74</v>
          </cell>
          <cell r="E87">
            <v>24.08</v>
          </cell>
          <cell r="F87">
            <v>31.82</v>
          </cell>
          <cell r="G87">
            <v>0.2</v>
          </cell>
          <cell r="H87">
            <v>1.55</v>
          </cell>
          <cell r="I87">
            <v>4.82</v>
          </cell>
          <cell r="J87">
            <v>6.37</v>
          </cell>
          <cell r="K87">
            <v>7.48</v>
          </cell>
          <cell r="L87">
            <v>15.55</v>
          </cell>
          <cell r="M87">
            <v>23.03</v>
          </cell>
        </row>
        <row r="88">
          <cell r="A88">
            <v>70</v>
          </cell>
          <cell r="B88" t="str">
            <v>PLANTER W/ FERTILIZER 6-ROW</v>
          </cell>
          <cell r="C88">
            <v>17870.799740175113</v>
          </cell>
          <cell r="D88">
            <v>5.26</v>
          </cell>
          <cell r="E88">
            <v>27.71</v>
          </cell>
          <cell r="F88">
            <v>32.97</v>
          </cell>
          <cell r="G88">
            <v>0.17</v>
          </cell>
          <cell r="H88">
            <v>0.89</v>
          </cell>
          <cell r="I88">
            <v>4.71</v>
          </cell>
          <cell r="J88">
            <v>5.6</v>
          </cell>
          <cell r="K88">
            <v>5.29</v>
          </cell>
          <cell r="L88">
            <v>13.14</v>
          </cell>
          <cell r="M88">
            <v>18.43</v>
          </cell>
        </row>
        <row r="89">
          <cell r="A89">
            <v>71</v>
          </cell>
          <cell r="B89" t="str">
            <v>PLANTER W/ HERBICIDE 6-ROW</v>
          </cell>
          <cell r="C89">
            <v>17870.799740175113</v>
          </cell>
          <cell r="D89">
            <v>5.26</v>
          </cell>
          <cell r="E89">
            <v>27.71</v>
          </cell>
          <cell r="F89">
            <v>32.97</v>
          </cell>
          <cell r="G89">
            <v>0.17</v>
          </cell>
          <cell r="H89">
            <v>0.89</v>
          </cell>
          <cell r="I89">
            <v>4.71</v>
          </cell>
          <cell r="J89">
            <v>5.6</v>
          </cell>
          <cell r="K89">
            <v>5.29</v>
          </cell>
          <cell r="L89">
            <v>13.14</v>
          </cell>
          <cell r="M89">
            <v>18.43</v>
          </cell>
        </row>
        <row r="90">
          <cell r="A90">
            <v>72</v>
          </cell>
          <cell r="B90" t="str">
            <v>PLANTER W/ SPRAYER 4-ROW</v>
          </cell>
          <cell r="C90">
            <v>12407.986077999303</v>
          </cell>
          <cell r="D90">
            <v>3.65</v>
          </cell>
          <cell r="E90">
            <v>19.239999999999998</v>
          </cell>
          <cell r="F90">
            <v>22.889999999999997</v>
          </cell>
          <cell r="G90">
            <v>0.22</v>
          </cell>
          <cell r="H90">
            <v>0.8</v>
          </cell>
          <cell r="I90">
            <v>4.2300000000000004</v>
          </cell>
          <cell r="J90">
            <v>5.03</v>
          </cell>
          <cell r="K90">
            <v>5.32</v>
          </cell>
          <cell r="L90">
            <v>11.5</v>
          </cell>
          <cell r="M90">
            <v>16.82</v>
          </cell>
        </row>
        <row r="91">
          <cell r="A91">
            <v>73</v>
          </cell>
          <cell r="B91" t="str">
            <v>PLANTER W/ SPRAYER 6-ROW</v>
          </cell>
          <cell r="C91">
            <v>17870.799740175113</v>
          </cell>
          <cell r="D91">
            <v>5.26</v>
          </cell>
          <cell r="E91">
            <v>27.71</v>
          </cell>
          <cell r="F91">
            <v>32.97</v>
          </cell>
          <cell r="G91">
            <v>0.17</v>
          </cell>
          <cell r="H91">
            <v>0.89</v>
          </cell>
          <cell r="I91">
            <v>4.71</v>
          </cell>
          <cell r="J91">
            <v>5.6</v>
          </cell>
          <cell r="K91">
            <v>5.29</v>
          </cell>
          <cell r="L91">
            <v>13.14</v>
          </cell>
          <cell r="M91">
            <v>18.43</v>
          </cell>
        </row>
        <row r="92">
          <cell r="A92">
            <v>74</v>
          </cell>
          <cell r="B92" t="str">
            <v>POTATO DIGGER (SWEET)</v>
          </cell>
          <cell r="C92">
            <v>12713.286731636623</v>
          </cell>
          <cell r="D92">
            <v>1.01</v>
          </cell>
          <cell r="E92">
            <v>23.7</v>
          </cell>
          <cell r="F92">
            <v>24.71</v>
          </cell>
          <cell r="G92">
            <v>0.79</v>
          </cell>
          <cell r="H92">
            <v>0.8</v>
          </cell>
          <cell r="I92">
            <v>18.72</v>
          </cell>
          <cell r="J92">
            <v>19.52</v>
          </cell>
          <cell r="K92">
            <v>12.96</v>
          </cell>
          <cell r="L92">
            <v>38.299999999999997</v>
          </cell>
          <cell r="M92">
            <v>51.26</v>
          </cell>
        </row>
        <row r="93">
          <cell r="A93">
            <v>75</v>
          </cell>
          <cell r="B93" t="str">
            <v>POTATO HARVESTER</v>
          </cell>
          <cell r="C93">
            <v>59012.544822356329</v>
          </cell>
          <cell r="D93">
            <v>14.75</v>
          </cell>
          <cell r="E93">
            <v>41.43</v>
          </cell>
          <cell r="F93">
            <v>56.18</v>
          </cell>
          <cell r="G93">
            <v>0.79</v>
          </cell>
          <cell r="H93">
            <v>11.65</v>
          </cell>
          <cell r="I93">
            <v>32.729999999999997</v>
          </cell>
          <cell r="J93">
            <v>44.379999999999995</v>
          </cell>
          <cell r="K93">
            <v>32.090000000000003</v>
          </cell>
          <cell r="L93">
            <v>71.88</v>
          </cell>
          <cell r="M93">
            <v>103.97</v>
          </cell>
        </row>
        <row r="94">
          <cell r="A94">
            <v>76</v>
          </cell>
          <cell r="B94" t="str">
            <v>POTATO PLANTER</v>
          </cell>
          <cell r="C94">
            <v>23647.617672951565</v>
          </cell>
          <cell r="D94">
            <v>15.08</v>
          </cell>
          <cell r="E94">
            <v>22.14</v>
          </cell>
          <cell r="F94">
            <v>37.22</v>
          </cell>
          <cell r="G94">
            <v>0.27</v>
          </cell>
          <cell r="H94">
            <v>4.07</v>
          </cell>
          <cell r="I94">
            <v>5.98</v>
          </cell>
          <cell r="J94">
            <v>10.050000000000001</v>
          </cell>
          <cell r="K94">
            <v>9.61</v>
          </cell>
          <cell r="L94">
            <v>14.9</v>
          </cell>
          <cell r="M94">
            <v>24.509999999999998</v>
          </cell>
        </row>
        <row r="95">
          <cell r="A95">
            <v>77</v>
          </cell>
          <cell r="B95" t="str">
            <v>POTATO PLANTER (SWEET)</v>
          </cell>
          <cell r="C95">
            <v>7754.8193214223011</v>
          </cell>
          <cell r="D95">
            <v>1.51</v>
          </cell>
          <cell r="E95">
            <v>19.27</v>
          </cell>
          <cell r="F95">
            <v>20.78</v>
          </cell>
          <cell r="G95">
            <v>0.39</v>
          </cell>
          <cell r="H95">
            <v>0.59</v>
          </cell>
          <cell r="I95">
            <v>7.52</v>
          </cell>
          <cell r="J95">
            <v>8.11</v>
          </cell>
          <cell r="K95">
            <v>6.59</v>
          </cell>
          <cell r="L95">
            <v>17.18</v>
          </cell>
          <cell r="M95">
            <v>23.77</v>
          </cell>
        </row>
        <row r="96">
          <cell r="A96">
            <v>78</v>
          </cell>
          <cell r="B96" t="str">
            <v>PRIME AID BULK BARN</v>
          </cell>
          <cell r="C96">
            <v>20228.928719376883</v>
          </cell>
          <cell r="D96">
            <v>12.61</v>
          </cell>
          <cell r="E96">
            <v>25.06</v>
          </cell>
          <cell r="F96">
            <v>37.67</v>
          </cell>
          <cell r="G96">
            <v>0.69</v>
          </cell>
          <cell r="H96">
            <v>8.6999999999999993</v>
          </cell>
          <cell r="I96">
            <v>17.29</v>
          </cell>
          <cell r="J96">
            <v>25.99</v>
          </cell>
          <cell r="K96">
            <v>15.61</v>
          </cell>
          <cell r="L96">
            <v>25.84</v>
          </cell>
          <cell r="M96">
            <v>41.45</v>
          </cell>
        </row>
        <row r="97">
          <cell r="A97">
            <v>79</v>
          </cell>
          <cell r="B97" t="str">
            <v>PTO AIR BLAST SPRAYER (500)</v>
          </cell>
          <cell r="C97">
            <v>21420.055639853126</v>
          </cell>
          <cell r="D97">
            <v>18.21</v>
          </cell>
          <cell r="E97">
            <v>36.07</v>
          </cell>
          <cell r="F97">
            <v>54.28</v>
          </cell>
          <cell r="G97">
            <v>0.2</v>
          </cell>
          <cell r="H97">
            <v>3.64</v>
          </cell>
          <cell r="I97">
            <v>7.21</v>
          </cell>
          <cell r="J97">
            <v>10.85</v>
          </cell>
          <cell r="K97">
            <v>7.75</v>
          </cell>
          <cell r="L97">
            <v>13.82</v>
          </cell>
          <cell r="M97">
            <v>21.57</v>
          </cell>
        </row>
        <row r="98">
          <cell r="A98">
            <v>80</v>
          </cell>
          <cell r="B98" t="str">
            <v>PTO BALER</v>
          </cell>
          <cell r="C98">
            <v>15537.158154133092</v>
          </cell>
          <cell r="D98">
            <v>5.0199999999999996</v>
          </cell>
          <cell r="E98">
            <v>29.08</v>
          </cell>
          <cell r="F98">
            <v>34.099999999999994</v>
          </cell>
          <cell r="G98">
            <v>0.38</v>
          </cell>
          <cell r="H98">
            <v>1.91</v>
          </cell>
          <cell r="I98">
            <v>11.05</v>
          </cell>
          <cell r="J98">
            <v>12.96</v>
          </cell>
          <cell r="K98">
            <v>9.7100000000000009</v>
          </cell>
          <cell r="L98">
            <v>23.61</v>
          </cell>
          <cell r="M98">
            <v>33.32</v>
          </cell>
        </row>
        <row r="99">
          <cell r="A99">
            <v>80.099999999999994</v>
          </cell>
          <cell r="B99" t="str">
            <v>ROUND BALER</v>
          </cell>
          <cell r="C99">
            <v>12941.122484785688</v>
          </cell>
          <cell r="D99">
            <v>4.47</v>
          </cell>
          <cell r="E99">
            <v>19.38</v>
          </cell>
          <cell r="F99">
            <v>23.849999999999998</v>
          </cell>
          <cell r="G99">
            <v>0.38</v>
          </cell>
          <cell r="H99">
            <v>1.7</v>
          </cell>
          <cell r="I99">
            <v>7.36</v>
          </cell>
          <cell r="J99">
            <v>9.06</v>
          </cell>
          <cell r="K99">
            <v>9.5</v>
          </cell>
          <cell r="L99">
            <v>19.920000000000002</v>
          </cell>
          <cell r="M99">
            <v>29.42</v>
          </cell>
        </row>
        <row r="100">
          <cell r="A100">
            <v>80.2</v>
          </cell>
          <cell r="B100" t="str">
            <v>SMALL BALER</v>
          </cell>
          <cell r="C100">
            <v>8579.8863005624989</v>
          </cell>
          <cell r="D100">
            <v>2.77</v>
          </cell>
          <cell r="E100">
            <v>16.059999999999999</v>
          </cell>
          <cell r="F100">
            <v>18.829999999999998</v>
          </cell>
          <cell r="G100">
            <v>0.38</v>
          </cell>
          <cell r="H100">
            <v>1.05</v>
          </cell>
          <cell r="I100">
            <v>6.1</v>
          </cell>
          <cell r="J100">
            <v>7.1499999999999995</v>
          </cell>
          <cell r="K100">
            <v>8.85</v>
          </cell>
          <cell r="L100">
            <v>18.66</v>
          </cell>
          <cell r="M100">
            <v>27.509999999999998</v>
          </cell>
        </row>
        <row r="101">
          <cell r="A101">
            <v>80.3</v>
          </cell>
          <cell r="B101" t="str">
            <v>LARGE BALER</v>
          </cell>
          <cell r="C101">
            <v>11258</v>
          </cell>
          <cell r="D101">
            <v>3.63</v>
          </cell>
          <cell r="E101">
            <v>21.07</v>
          </cell>
          <cell r="F101">
            <v>24.7</v>
          </cell>
          <cell r="G101">
            <v>0.26</v>
          </cell>
          <cell r="H101">
            <v>0.94</v>
          </cell>
          <cell r="I101">
            <v>5.48</v>
          </cell>
          <cell r="J101">
            <v>6.42</v>
          </cell>
          <cell r="K101">
            <v>7.67</v>
          </cell>
          <cell r="L101">
            <v>18.36</v>
          </cell>
          <cell r="M101">
            <v>26.03</v>
          </cell>
        </row>
        <row r="102">
          <cell r="A102">
            <v>81</v>
          </cell>
          <cell r="B102" t="str">
            <v>PULL TYPE SPRAYER</v>
          </cell>
          <cell r="C102">
            <v>5205.2832396494969</v>
          </cell>
          <cell r="D102">
            <v>2.08</v>
          </cell>
          <cell r="E102">
            <v>14.62</v>
          </cell>
          <cell r="F102">
            <v>16.7</v>
          </cell>
          <cell r="G102">
            <v>0.18</v>
          </cell>
          <cell r="H102">
            <v>0.37</v>
          </cell>
          <cell r="I102">
            <v>2.63</v>
          </cell>
          <cell r="J102">
            <v>3</v>
          </cell>
          <cell r="K102">
            <v>2.1800000000000002</v>
          </cell>
          <cell r="L102">
            <v>4.8600000000000003</v>
          </cell>
          <cell r="M102">
            <v>7.0400000000000009</v>
          </cell>
        </row>
        <row r="103">
          <cell r="A103">
            <v>82</v>
          </cell>
          <cell r="B103" t="str">
            <v>RAKE</v>
          </cell>
          <cell r="C103">
            <v>3052.0348242109285</v>
          </cell>
          <cell r="D103">
            <v>0.91</v>
          </cell>
          <cell r="E103">
            <v>6.85</v>
          </cell>
          <cell r="F103">
            <v>7.76</v>
          </cell>
          <cell r="G103">
            <v>0.25</v>
          </cell>
          <cell r="H103">
            <v>0.23</v>
          </cell>
          <cell r="I103">
            <v>1.71</v>
          </cell>
          <cell r="J103">
            <v>1.94</v>
          </cell>
          <cell r="K103">
            <v>2.73</v>
          </cell>
          <cell r="L103">
            <v>4.8099999999999996</v>
          </cell>
          <cell r="M103">
            <v>7.5399999999999991</v>
          </cell>
        </row>
        <row r="104">
          <cell r="A104">
            <v>83</v>
          </cell>
          <cell r="B104" t="str">
            <v>ROLLING CULTIVATOR 6-ROW</v>
          </cell>
          <cell r="C104">
            <v>5563.3776986182975</v>
          </cell>
          <cell r="D104">
            <v>1.77</v>
          </cell>
          <cell r="E104">
            <v>6.25</v>
          </cell>
          <cell r="F104">
            <v>8.02</v>
          </cell>
          <cell r="G104">
            <v>0.17</v>
          </cell>
          <cell r="H104">
            <v>0.3</v>
          </cell>
          <cell r="I104">
            <v>1.06</v>
          </cell>
          <cell r="J104">
            <v>1.36</v>
          </cell>
          <cell r="K104">
            <v>2.92</v>
          </cell>
          <cell r="L104">
            <v>5.28</v>
          </cell>
          <cell r="M104">
            <v>8.1999999999999993</v>
          </cell>
        </row>
        <row r="105">
          <cell r="A105">
            <v>84</v>
          </cell>
          <cell r="B105" t="str">
            <v>ROTARY MOWER 7'</v>
          </cell>
          <cell r="C105">
            <v>3408.2405455408798</v>
          </cell>
          <cell r="D105">
            <v>1.03</v>
          </cell>
          <cell r="E105">
            <v>5.74</v>
          </cell>
          <cell r="F105">
            <v>6.7700000000000005</v>
          </cell>
          <cell r="G105">
            <v>0.28999999999999998</v>
          </cell>
          <cell r="H105">
            <v>0.3</v>
          </cell>
          <cell r="I105">
            <v>1.66</v>
          </cell>
          <cell r="J105">
            <v>1.96</v>
          </cell>
          <cell r="K105">
            <v>3.2</v>
          </cell>
          <cell r="L105">
            <v>5.26</v>
          </cell>
          <cell r="M105">
            <v>8.4600000000000009</v>
          </cell>
        </row>
        <row r="106">
          <cell r="A106">
            <v>84.1</v>
          </cell>
          <cell r="B106" t="str">
            <v>ROTARY MOWER 14'</v>
          </cell>
          <cell r="C106">
            <v>5935</v>
          </cell>
          <cell r="D106">
            <v>1.8</v>
          </cell>
          <cell r="E106">
            <v>9.99</v>
          </cell>
          <cell r="F106">
            <v>11.790000000000001</v>
          </cell>
          <cell r="G106">
            <v>0.15</v>
          </cell>
          <cell r="H106">
            <v>0.27</v>
          </cell>
          <cell r="I106">
            <v>1.5</v>
          </cell>
          <cell r="J106">
            <v>1.77</v>
          </cell>
          <cell r="K106">
            <v>1.77</v>
          </cell>
          <cell r="L106">
            <v>3.36</v>
          </cell>
          <cell r="M106">
            <v>5.13</v>
          </cell>
        </row>
        <row r="107">
          <cell r="A107">
            <v>85</v>
          </cell>
          <cell r="B107" t="str">
            <v>ROTOVATOR</v>
          </cell>
          <cell r="C107">
            <v>1903.8991735884122</v>
          </cell>
          <cell r="D107">
            <v>1.47</v>
          </cell>
          <cell r="E107">
            <v>6.41</v>
          </cell>
          <cell r="F107">
            <v>7.88</v>
          </cell>
          <cell r="G107">
            <v>1.41</v>
          </cell>
          <cell r="H107">
            <v>2.0699999999999998</v>
          </cell>
          <cell r="I107">
            <v>9.0399999999999991</v>
          </cell>
          <cell r="J107">
            <v>11.11</v>
          </cell>
          <cell r="K107">
            <v>16.190000000000001</v>
          </cell>
          <cell r="L107">
            <v>26.51</v>
          </cell>
          <cell r="M107">
            <v>42.7</v>
          </cell>
        </row>
        <row r="108">
          <cell r="A108">
            <v>86</v>
          </cell>
          <cell r="B108" t="str">
            <v>SICKLE MOWER</v>
          </cell>
          <cell r="C108">
            <v>2569.9568074483668</v>
          </cell>
          <cell r="D108">
            <v>3.76</v>
          </cell>
          <cell r="E108">
            <v>8.65</v>
          </cell>
          <cell r="F108">
            <v>12.41</v>
          </cell>
          <cell r="G108">
            <v>0.26</v>
          </cell>
          <cell r="H108">
            <v>0.98</v>
          </cell>
          <cell r="I108">
            <v>2.25</v>
          </cell>
          <cell r="J108">
            <v>3.23</v>
          </cell>
          <cell r="K108">
            <v>3.58</v>
          </cell>
          <cell r="L108">
            <v>5.47</v>
          </cell>
          <cell r="M108">
            <v>9.0500000000000007</v>
          </cell>
        </row>
        <row r="109">
          <cell r="A109">
            <v>87</v>
          </cell>
          <cell r="B109" t="str">
            <v>SIDEDRESSER 2-ROW</v>
          </cell>
          <cell r="C109">
            <v>1903.8991735884122</v>
          </cell>
          <cell r="D109">
            <v>0.41</v>
          </cell>
          <cell r="E109">
            <v>3.21</v>
          </cell>
          <cell r="F109">
            <v>3.62</v>
          </cell>
          <cell r="G109">
            <v>0.56000000000000005</v>
          </cell>
          <cell r="H109">
            <v>0.23</v>
          </cell>
          <cell r="I109">
            <v>1.8</v>
          </cell>
          <cell r="J109">
            <v>2.0300000000000002</v>
          </cell>
          <cell r="K109">
            <v>8.85</v>
          </cell>
          <cell r="L109">
            <v>15.67</v>
          </cell>
          <cell r="M109">
            <v>24.52</v>
          </cell>
        </row>
        <row r="110">
          <cell r="A110">
            <v>88</v>
          </cell>
          <cell r="B110" t="str">
            <v>SILAGE BLOWER</v>
          </cell>
          <cell r="C110">
            <v>3569.8109504782724</v>
          </cell>
          <cell r="D110">
            <v>1.78</v>
          </cell>
          <cell r="E110">
            <v>6.02</v>
          </cell>
          <cell r="F110">
            <v>7.8</v>
          </cell>
          <cell r="G110">
            <v>0.47</v>
          </cell>
          <cell r="H110">
            <v>0.84</v>
          </cell>
          <cell r="I110">
            <v>2.83</v>
          </cell>
          <cell r="J110">
            <v>3.67</v>
          </cell>
          <cell r="K110">
            <v>5.54</v>
          </cell>
          <cell r="L110">
            <v>8.65</v>
          </cell>
          <cell r="M110">
            <v>14.190000000000001</v>
          </cell>
        </row>
        <row r="111">
          <cell r="A111">
            <v>89</v>
          </cell>
          <cell r="B111" t="str">
            <v>SILAGE CHOPPER</v>
          </cell>
          <cell r="C111">
            <v>23970.685563969855</v>
          </cell>
          <cell r="D111">
            <v>16.98</v>
          </cell>
          <cell r="E111">
            <v>40.44</v>
          </cell>
          <cell r="F111">
            <v>57.42</v>
          </cell>
          <cell r="G111">
            <v>0.43</v>
          </cell>
          <cell r="H111">
            <v>7.3</v>
          </cell>
          <cell r="I111">
            <v>17.39</v>
          </cell>
          <cell r="J111">
            <v>24.69</v>
          </cell>
          <cell r="K111">
            <v>18.43</v>
          </cell>
          <cell r="L111">
            <v>38.700000000000003</v>
          </cell>
          <cell r="M111">
            <v>57.13</v>
          </cell>
        </row>
        <row r="112">
          <cell r="A112">
            <v>90</v>
          </cell>
          <cell r="B112" t="str">
            <v>SILAGE CHOPPER &amp; WAGON</v>
          </cell>
          <cell r="C112">
            <v>32723.267046050831</v>
          </cell>
          <cell r="D112">
            <v>21.26</v>
          </cell>
          <cell r="E112">
            <v>73.599999999999994</v>
          </cell>
          <cell r="F112">
            <v>94.86</v>
          </cell>
          <cell r="G112">
            <v>0.56999999999999995</v>
          </cell>
          <cell r="H112">
            <v>12.12</v>
          </cell>
          <cell r="I112">
            <v>41.95</v>
          </cell>
          <cell r="J112">
            <v>54.07</v>
          </cell>
          <cell r="K112">
            <v>26.86</v>
          </cell>
          <cell r="L112">
            <v>70.2</v>
          </cell>
          <cell r="M112">
            <v>97.06</v>
          </cell>
        </row>
        <row r="113">
          <cell r="A113">
            <v>91</v>
          </cell>
          <cell r="B113" t="str">
            <v>SILAGE WAGON</v>
          </cell>
          <cell r="C113">
            <v>8775.7852532590859</v>
          </cell>
          <cell r="D113">
            <v>3.03</v>
          </cell>
          <cell r="E113">
            <v>14.8</v>
          </cell>
          <cell r="F113">
            <v>17.830000000000002</v>
          </cell>
          <cell r="G113">
            <v>0.56999999999999995</v>
          </cell>
          <cell r="H113">
            <v>1.73</v>
          </cell>
          <cell r="I113">
            <v>8.44</v>
          </cell>
          <cell r="J113">
            <v>10.17</v>
          </cell>
          <cell r="K113">
            <v>13.43</v>
          </cell>
          <cell r="L113">
            <v>27.27</v>
          </cell>
          <cell r="M113">
            <v>40.700000000000003</v>
          </cell>
        </row>
        <row r="114">
          <cell r="A114">
            <v>92</v>
          </cell>
          <cell r="B114" t="str">
            <v>SPIKE HARROW</v>
          </cell>
          <cell r="C114">
            <v>1070.9432851434817</v>
          </cell>
          <cell r="D114">
            <v>0.11</v>
          </cell>
          <cell r="E114">
            <v>2</v>
          </cell>
          <cell r="F114">
            <v>2.11</v>
          </cell>
          <cell r="G114">
            <v>0.24</v>
          </cell>
          <cell r="H114">
            <v>0.03</v>
          </cell>
          <cell r="I114">
            <v>0.48</v>
          </cell>
          <cell r="J114">
            <v>0.51</v>
          </cell>
          <cell r="K114">
            <v>2.4300000000000002</v>
          </cell>
          <cell r="L114">
            <v>3.45</v>
          </cell>
          <cell r="M114">
            <v>5.8800000000000008</v>
          </cell>
        </row>
        <row r="115">
          <cell r="A115">
            <v>93</v>
          </cell>
          <cell r="B115" t="str">
            <v>ORCHARD SPRAYER</v>
          </cell>
          <cell r="C115">
            <v>17849.054752391363</v>
          </cell>
          <cell r="D115">
            <v>10.45</v>
          </cell>
          <cell r="E115">
            <v>37.57</v>
          </cell>
          <cell r="F115">
            <v>48.019999999999996</v>
          </cell>
          <cell r="G115">
            <v>0.18</v>
          </cell>
          <cell r="H115">
            <v>1.88</v>
          </cell>
          <cell r="I115">
            <v>6.76</v>
          </cell>
          <cell r="J115">
            <v>8.64</v>
          </cell>
          <cell r="K115">
            <v>3.68</v>
          </cell>
          <cell r="L115">
            <v>8.99</v>
          </cell>
          <cell r="M115">
            <v>12.67</v>
          </cell>
        </row>
        <row r="116">
          <cell r="A116">
            <v>94</v>
          </cell>
          <cell r="B116" t="str">
            <v>SPRING TOOTH</v>
          </cell>
          <cell r="C116">
            <v>2601.7972144069145</v>
          </cell>
          <cell r="D116">
            <v>0.01</v>
          </cell>
          <cell r="E116">
            <v>4.87</v>
          </cell>
          <cell r="F116">
            <v>4.88</v>
          </cell>
          <cell r="G116">
            <v>0.11</v>
          </cell>
          <cell r="H116">
            <v>0</v>
          </cell>
          <cell r="I116">
            <v>0.54</v>
          </cell>
          <cell r="J116">
            <v>0.54</v>
          </cell>
          <cell r="K116">
            <v>1.1000000000000001</v>
          </cell>
          <cell r="L116">
            <v>1.9</v>
          </cell>
          <cell r="M116">
            <v>3</v>
          </cell>
        </row>
        <row r="117">
          <cell r="A117">
            <v>95</v>
          </cell>
          <cell r="B117" t="str">
            <v>SUBSOILER BEDDER 2-ROW</v>
          </cell>
          <cell r="C117">
            <v>4360.1786565358243</v>
          </cell>
          <cell r="D117">
            <v>0.97</v>
          </cell>
          <cell r="E117">
            <v>6.76</v>
          </cell>
          <cell r="F117">
            <v>7.7299999999999995</v>
          </cell>
          <cell r="G117">
            <v>0.45</v>
          </cell>
          <cell r="H117">
            <v>0.44</v>
          </cell>
          <cell r="I117">
            <v>3.04</v>
          </cell>
          <cell r="J117">
            <v>3.48</v>
          </cell>
          <cell r="K117">
            <v>7.37</v>
          </cell>
          <cell r="L117">
            <v>14.19</v>
          </cell>
          <cell r="M117">
            <v>21.56</v>
          </cell>
        </row>
        <row r="118">
          <cell r="A118">
            <v>96</v>
          </cell>
          <cell r="B118" t="str">
            <v>SUBSOILER-BEDDER 4-ROW</v>
          </cell>
          <cell r="C118">
            <v>7656.1697196399327</v>
          </cell>
          <cell r="D118">
            <v>5.55</v>
          </cell>
          <cell r="E118">
            <v>7.91</v>
          </cell>
          <cell r="F118">
            <v>13.46</v>
          </cell>
          <cell r="G118">
            <v>0.19</v>
          </cell>
          <cell r="H118">
            <v>1.05</v>
          </cell>
          <cell r="I118">
            <v>1.5</v>
          </cell>
          <cell r="J118">
            <v>2.5499999999999998</v>
          </cell>
          <cell r="K118">
            <v>4.96</v>
          </cell>
          <cell r="L118">
            <v>7.78</v>
          </cell>
          <cell r="M118">
            <v>12.74</v>
          </cell>
        </row>
        <row r="119">
          <cell r="A119">
            <v>96.1</v>
          </cell>
          <cell r="B119" t="str">
            <v>SUBSOILER-BEDDER 6-ROW</v>
          </cell>
          <cell r="C119">
            <v>9534.7730836328701</v>
          </cell>
          <cell r="D119">
            <v>6.91</v>
          </cell>
          <cell r="E119">
            <v>9.86</v>
          </cell>
          <cell r="F119">
            <v>16.77</v>
          </cell>
          <cell r="G119">
            <v>0.17</v>
          </cell>
          <cell r="H119">
            <v>1.17</v>
          </cell>
          <cell r="I119">
            <v>1.68</v>
          </cell>
          <cell r="J119">
            <v>2.8499999999999996</v>
          </cell>
          <cell r="K119">
            <v>5.57</v>
          </cell>
          <cell r="L119">
            <v>10.1</v>
          </cell>
          <cell r="M119">
            <v>15.67</v>
          </cell>
        </row>
        <row r="120">
          <cell r="A120">
            <v>97</v>
          </cell>
          <cell r="B120" t="str">
            <v>SUBSOILER-PLANTER W/SPRAYER 4-ROW</v>
          </cell>
          <cell r="C120">
            <v>24383.152043013542</v>
          </cell>
          <cell r="D120">
            <v>12.14</v>
          </cell>
          <cell r="E120">
            <v>37.799999999999997</v>
          </cell>
          <cell r="F120">
            <v>49.94</v>
          </cell>
          <cell r="G120">
            <v>0.2</v>
          </cell>
          <cell r="H120">
            <v>2.4300000000000002</v>
          </cell>
          <cell r="I120">
            <v>7.56</v>
          </cell>
          <cell r="J120">
            <v>9.99</v>
          </cell>
          <cell r="K120">
            <v>8.36</v>
          </cell>
          <cell r="L120">
            <v>18.3</v>
          </cell>
          <cell r="M120">
            <v>26.66</v>
          </cell>
        </row>
        <row r="121">
          <cell r="A121">
            <v>97.1</v>
          </cell>
          <cell r="B121" t="str">
            <v>SUBSOILER-PLANTER W/SPRAYER 6-ROW</v>
          </cell>
          <cell r="C121">
            <v>28887.869532327932</v>
          </cell>
          <cell r="D121">
            <v>14.39</v>
          </cell>
          <cell r="E121">
            <v>44.79</v>
          </cell>
          <cell r="F121">
            <v>59.18</v>
          </cell>
          <cell r="G121">
            <v>0.18</v>
          </cell>
          <cell r="H121">
            <v>2.59</v>
          </cell>
          <cell r="I121">
            <v>8.06</v>
          </cell>
          <cell r="J121">
            <v>10.65</v>
          </cell>
          <cell r="K121">
            <v>8.66</v>
          </cell>
          <cell r="L121">
            <v>18.84</v>
          </cell>
          <cell r="M121">
            <v>27.5</v>
          </cell>
        </row>
        <row r="122">
          <cell r="A122">
            <v>97.2</v>
          </cell>
          <cell r="B122" t="str">
            <v>SUBSOILER-PLANTER 6-ROW</v>
          </cell>
          <cell r="C122">
            <v>26531.180151220291</v>
          </cell>
          <cell r="D122">
            <v>13.21</v>
          </cell>
          <cell r="E122">
            <v>41.14</v>
          </cell>
          <cell r="F122">
            <v>54.35</v>
          </cell>
          <cell r="G122">
            <v>0.18</v>
          </cell>
          <cell r="H122">
            <v>2.38</v>
          </cell>
          <cell r="I122">
            <v>7.41</v>
          </cell>
          <cell r="J122">
            <v>9.7899999999999991</v>
          </cell>
          <cell r="K122">
            <v>8.4499999999999993</v>
          </cell>
          <cell r="L122">
            <v>18.18</v>
          </cell>
          <cell r="M122">
            <v>26.63</v>
          </cell>
        </row>
        <row r="123">
          <cell r="A123">
            <v>98</v>
          </cell>
          <cell r="B123" t="str">
            <v>SUPER BEDDER</v>
          </cell>
          <cell r="C123">
            <v>3612.6486818840121</v>
          </cell>
          <cell r="D123">
            <v>2.74</v>
          </cell>
          <cell r="E123">
            <v>12.14</v>
          </cell>
          <cell r="F123">
            <v>14.88</v>
          </cell>
          <cell r="G123">
            <v>1.1000000000000001</v>
          </cell>
          <cell r="H123">
            <v>3.01</v>
          </cell>
          <cell r="I123">
            <v>13.35</v>
          </cell>
          <cell r="J123">
            <v>16.36</v>
          </cell>
          <cell r="K123">
            <v>19.95</v>
          </cell>
          <cell r="L123">
            <v>40.61</v>
          </cell>
          <cell r="M123">
            <v>60.56</v>
          </cell>
        </row>
        <row r="124">
          <cell r="A124">
            <v>99</v>
          </cell>
          <cell r="B124" t="str">
            <v>TOBACCO CULTIVATOR 1-ROW</v>
          </cell>
          <cell r="C124">
            <v>1393.7616551664728</v>
          </cell>
          <cell r="D124">
            <v>0.55000000000000004</v>
          </cell>
          <cell r="E124">
            <v>1.56</v>
          </cell>
          <cell r="F124">
            <v>2.1100000000000003</v>
          </cell>
          <cell r="G124">
            <v>0.71</v>
          </cell>
          <cell r="H124">
            <v>0.39</v>
          </cell>
          <cell r="I124">
            <v>1.1100000000000001</v>
          </cell>
          <cell r="J124">
            <v>1.5</v>
          </cell>
          <cell r="K124">
            <v>7.5</v>
          </cell>
          <cell r="L124">
            <v>9.9</v>
          </cell>
          <cell r="M124">
            <v>17.399999999999999</v>
          </cell>
        </row>
        <row r="125">
          <cell r="A125">
            <v>99.1</v>
          </cell>
          <cell r="B125" t="str">
            <v>TOBACCO BEDDER 4-ROW</v>
          </cell>
          <cell r="C125">
            <v>6620</v>
          </cell>
          <cell r="D125">
            <v>2.63</v>
          </cell>
          <cell r="E125">
            <v>7.43</v>
          </cell>
          <cell r="F125">
            <v>10.059999999999999</v>
          </cell>
          <cell r="G125">
            <v>0.16</v>
          </cell>
          <cell r="H125">
            <v>0.42</v>
          </cell>
          <cell r="I125">
            <v>1.19</v>
          </cell>
          <cell r="J125">
            <v>1.6099999999999999</v>
          </cell>
          <cell r="K125">
            <v>2.02</v>
          </cell>
          <cell r="L125">
            <v>3.17</v>
          </cell>
          <cell r="M125">
            <v>5.1899999999999995</v>
          </cell>
        </row>
        <row r="126">
          <cell r="A126">
            <v>99.2</v>
          </cell>
          <cell r="B126" t="str">
            <v>TOBACCO BED SHAPER 4-ROW</v>
          </cell>
          <cell r="C126">
            <v>5058</v>
          </cell>
          <cell r="D126">
            <v>2.0099999999999998</v>
          </cell>
          <cell r="E126">
            <v>5.68</v>
          </cell>
          <cell r="F126">
            <v>7.6899999999999995</v>
          </cell>
          <cell r="G126">
            <v>0.16</v>
          </cell>
          <cell r="H126">
            <v>0.32</v>
          </cell>
          <cell r="I126">
            <v>0.91</v>
          </cell>
          <cell r="J126">
            <v>1.23</v>
          </cell>
          <cell r="K126">
            <v>1.92</v>
          </cell>
          <cell r="L126">
            <v>2.89</v>
          </cell>
          <cell r="M126">
            <v>4.8100000000000005</v>
          </cell>
        </row>
        <row r="127">
          <cell r="A127">
            <v>100</v>
          </cell>
          <cell r="B127" t="str">
            <v>TOBACCO HARVESTER LOW PROFILE</v>
          </cell>
          <cell r="C127">
            <v>14874.21229365947</v>
          </cell>
          <cell r="D127">
            <v>2.15</v>
          </cell>
          <cell r="E127">
            <v>25.63</v>
          </cell>
          <cell r="F127">
            <v>27.779999999999998</v>
          </cell>
          <cell r="G127">
            <v>2.95</v>
          </cell>
          <cell r="H127">
            <v>6.34</v>
          </cell>
          <cell r="I127">
            <v>75.61</v>
          </cell>
          <cell r="J127">
            <v>81.95</v>
          </cell>
          <cell r="K127">
            <v>35.869999999999997</v>
          </cell>
          <cell r="L127">
            <v>112.16</v>
          </cell>
          <cell r="M127">
            <v>148.03</v>
          </cell>
        </row>
        <row r="128">
          <cell r="A128">
            <v>101</v>
          </cell>
          <cell r="B128" t="str">
            <v>TOBACCO TOPPER 2-ROW</v>
          </cell>
          <cell r="C128">
            <v>3510.3141013036347</v>
          </cell>
          <cell r="D128">
            <v>4.8</v>
          </cell>
          <cell r="E128">
            <v>13.01</v>
          </cell>
          <cell r="F128">
            <v>17.809999999999999</v>
          </cell>
          <cell r="G128">
            <v>0.86</v>
          </cell>
          <cell r="H128">
            <v>4.13</v>
          </cell>
          <cell r="I128">
            <v>11.19</v>
          </cell>
          <cell r="J128">
            <v>15.32</v>
          </cell>
          <cell r="K128">
            <v>12.74</v>
          </cell>
          <cell r="L128">
            <v>21.84</v>
          </cell>
          <cell r="M128">
            <v>34.58</v>
          </cell>
        </row>
        <row r="129">
          <cell r="A129">
            <v>101.1</v>
          </cell>
          <cell r="B129" t="str">
            <v>TOBACCO TOPPER 4-ROW</v>
          </cell>
          <cell r="C129">
            <v>5712.55</v>
          </cell>
          <cell r="D129">
            <v>7.81</v>
          </cell>
          <cell r="E129">
            <v>21.16</v>
          </cell>
          <cell r="F129">
            <v>28.97</v>
          </cell>
          <cell r="G129">
            <v>0.49</v>
          </cell>
          <cell r="H129">
            <v>3.83</v>
          </cell>
          <cell r="I129">
            <v>10.37</v>
          </cell>
          <cell r="J129">
            <v>14.2</v>
          </cell>
          <cell r="K129">
            <v>11.37</v>
          </cell>
          <cell r="L129">
            <v>22.51</v>
          </cell>
          <cell r="M129">
            <v>33.880000000000003</v>
          </cell>
        </row>
        <row r="130">
          <cell r="A130">
            <v>102</v>
          </cell>
          <cell r="B130" t="str">
            <v>TOBACCO TRAILER</v>
          </cell>
          <cell r="C130">
            <v>1189.9369834927575</v>
          </cell>
          <cell r="D130">
            <v>0.63</v>
          </cell>
          <cell r="E130">
            <v>1.23</v>
          </cell>
          <cell r="F130">
            <v>1.8599999999999999</v>
          </cell>
          <cell r="G130">
            <v>2.58</v>
          </cell>
          <cell r="H130">
            <v>1.63</v>
          </cell>
          <cell r="I130">
            <v>3.17</v>
          </cell>
          <cell r="J130">
            <v>4.8</v>
          </cell>
          <cell r="K130">
            <v>21.18</v>
          </cell>
          <cell r="L130">
            <v>39.89</v>
          </cell>
          <cell r="M130">
            <v>61.07</v>
          </cell>
        </row>
        <row r="131">
          <cell r="A131">
            <v>103</v>
          </cell>
          <cell r="B131" t="str">
            <v>TOBACCO TRANSPLANTER 1-ROW</v>
          </cell>
          <cell r="C131">
            <v>3450.8172521289966</v>
          </cell>
          <cell r="D131">
            <v>2.58</v>
          </cell>
          <cell r="E131">
            <v>4.01</v>
          </cell>
          <cell r="F131">
            <v>6.59</v>
          </cell>
          <cell r="G131">
            <v>3.08</v>
          </cell>
          <cell r="H131">
            <v>7.95</v>
          </cell>
          <cell r="I131">
            <v>12.35</v>
          </cell>
          <cell r="J131">
            <v>20.3</v>
          </cell>
          <cell r="K131">
            <v>55.38</v>
          </cell>
          <cell r="L131">
            <v>88.67</v>
          </cell>
          <cell r="M131">
            <v>144.05000000000001</v>
          </cell>
        </row>
        <row r="132">
          <cell r="A132">
            <v>104</v>
          </cell>
          <cell r="B132" t="str">
            <v>TOBACCO TRANSPLANTER 2-ROW</v>
          </cell>
          <cell r="C132">
            <v>5533.2069732413238</v>
          </cell>
          <cell r="D132">
            <v>4.13</v>
          </cell>
          <cell r="E132">
            <v>6.43</v>
          </cell>
          <cell r="F132">
            <v>10.559999999999999</v>
          </cell>
          <cell r="G132">
            <v>1.54</v>
          </cell>
          <cell r="H132">
            <v>6.36</v>
          </cell>
          <cell r="I132">
            <v>9.9</v>
          </cell>
          <cell r="J132">
            <v>16.260000000000002</v>
          </cell>
          <cell r="K132">
            <v>37.979999999999997</v>
          </cell>
          <cell r="L132">
            <v>60.78</v>
          </cell>
          <cell r="M132">
            <v>98.759999999999991</v>
          </cell>
        </row>
        <row r="133">
          <cell r="A133">
            <v>104.1</v>
          </cell>
          <cell r="B133" t="str">
            <v>TOBACCO TRANSPLANTER 4-ROW</v>
          </cell>
          <cell r="C133">
            <v>7179.5</v>
          </cell>
          <cell r="D133">
            <v>5.36</v>
          </cell>
          <cell r="E133">
            <v>8.34</v>
          </cell>
          <cell r="F133">
            <v>13.7</v>
          </cell>
          <cell r="G133">
            <v>0.88</v>
          </cell>
          <cell r="H133">
            <v>4.72</v>
          </cell>
          <cell r="I133">
            <v>7.34</v>
          </cell>
          <cell r="J133">
            <v>12.059999999999999</v>
          </cell>
          <cell r="K133">
            <v>27.48</v>
          </cell>
          <cell r="L133">
            <v>50.95</v>
          </cell>
          <cell r="M133">
            <v>78.430000000000007</v>
          </cell>
        </row>
        <row r="134">
          <cell r="A134">
            <v>105</v>
          </cell>
          <cell r="B134" t="str">
            <v>TOMATO TRANSPLANTER 3-ROW</v>
          </cell>
          <cell r="C134">
            <v>8924.5273761956814</v>
          </cell>
          <cell r="D134">
            <v>1.86</v>
          </cell>
          <cell r="E134">
            <v>20.04</v>
          </cell>
          <cell r="F134">
            <v>21.9</v>
          </cell>
          <cell r="G134">
            <v>1.38</v>
          </cell>
          <cell r="H134">
            <v>2.57</v>
          </cell>
          <cell r="I134">
            <v>27.66</v>
          </cell>
          <cell r="J134">
            <v>30.23</v>
          </cell>
          <cell r="K134">
            <v>23.82</v>
          </cell>
          <cell r="L134">
            <v>61.85</v>
          </cell>
          <cell r="M134">
            <v>85.67</v>
          </cell>
        </row>
        <row r="135">
          <cell r="A135">
            <v>106</v>
          </cell>
          <cell r="B135" t="str">
            <v>TRACTOR MTD SPRAYER 60 FT</v>
          </cell>
          <cell r="C135">
            <v>30000</v>
          </cell>
          <cell r="D135">
            <v>10.09</v>
          </cell>
          <cell r="E135">
            <v>86.92</v>
          </cell>
          <cell r="F135">
            <v>97.01</v>
          </cell>
          <cell r="G135">
            <v>0.04</v>
          </cell>
          <cell r="H135">
            <v>0.4</v>
          </cell>
          <cell r="I135">
            <v>3.48</v>
          </cell>
          <cell r="J135">
            <v>3.88</v>
          </cell>
          <cell r="K135">
            <v>1.59</v>
          </cell>
          <cell r="L135">
            <v>5.62</v>
          </cell>
          <cell r="M135">
            <v>7.21</v>
          </cell>
        </row>
        <row r="136">
          <cell r="A136">
            <v>107</v>
          </cell>
          <cell r="B136" t="str">
            <v>TRACTOR MTD SPRAYER 90FT</v>
          </cell>
          <cell r="C136">
            <v>50000</v>
          </cell>
          <cell r="D136">
            <v>16.82</v>
          </cell>
          <cell r="E136">
            <v>144.87</v>
          </cell>
          <cell r="F136">
            <v>161.69</v>
          </cell>
          <cell r="G136">
            <v>0.03</v>
          </cell>
          <cell r="H136">
            <v>0.5</v>
          </cell>
          <cell r="I136">
            <v>4.3499999999999996</v>
          </cell>
          <cell r="J136">
            <v>4.8499999999999996</v>
          </cell>
          <cell r="K136">
            <v>1.39</v>
          </cell>
          <cell r="L136">
            <v>5.96</v>
          </cell>
          <cell r="M136">
            <v>7.35</v>
          </cell>
        </row>
        <row r="137">
          <cell r="A137">
            <v>108</v>
          </cell>
          <cell r="B137" t="str">
            <v>TRAILER 4W</v>
          </cell>
          <cell r="C137">
            <v>2888.7831778234968</v>
          </cell>
          <cell r="D137">
            <v>1.41</v>
          </cell>
          <cell r="E137">
            <v>9.7100000000000009</v>
          </cell>
          <cell r="F137">
            <v>11.120000000000001</v>
          </cell>
          <cell r="G137">
            <v>0.14000000000000001</v>
          </cell>
          <cell r="H137">
            <v>0.2</v>
          </cell>
          <cell r="I137">
            <v>1.36</v>
          </cell>
          <cell r="J137">
            <v>1.56</v>
          </cell>
          <cell r="K137">
            <v>1.6</v>
          </cell>
          <cell r="L137">
            <v>3.09</v>
          </cell>
          <cell r="M137">
            <v>4.6899999999999995</v>
          </cell>
        </row>
        <row r="138">
          <cell r="A138">
            <v>109</v>
          </cell>
          <cell r="B138" t="str">
            <v>TRANSPLANTER 1-ROW</v>
          </cell>
          <cell r="C138">
            <v>2141.8865702869634</v>
          </cell>
          <cell r="D138">
            <v>0.45</v>
          </cell>
          <cell r="E138">
            <v>4.8099999999999996</v>
          </cell>
          <cell r="F138">
            <v>5.26</v>
          </cell>
          <cell r="G138">
            <v>2.75</v>
          </cell>
          <cell r="H138">
            <v>1.24</v>
          </cell>
          <cell r="I138">
            <v>13.23</v>
          </cell>
          <cell r="J138">
            <v>14.47</v>
          </cell>
          <cell r="K138">
            <v>28.77</v>
          </cell>
          <cell r="L138">
            <v>47.3</v>
          </cell>
          <cell r="M138">
            <v>76.069999999999993</v>
          </cell>
        </row>
        <row r="139">
          <cell r="A139">
            <v>110</v>
          </cell>
          <cell r="B139" t="str">
            <v>TRANSPLANTER 2-ROW</v>
          </cell>
          <cell r="C139">
            <v>3459.146811013446</v>
          </cell>
          <cell r="D139">
            <v>0.72</v>
          </cell>
          <cell r="E139">
            <v>7.77</v>
          </cell>
          <cell r="F139">
            <v>8.49</v>
          </cell>
          <cell r="G139">
            <v>2.29</v>
          </cell>
          <cell r="H139">
            <v>1.65</v>
          </cell>
          <cell r="I139">
            <v>17.79</v>
          </cell>
          <cell r="J139">
            <v>19.439999999999998</v>
          </cell>
          <cell r="K139">
            <v>24.57</v>
          </cell>
          <cell r="L139">
            <v>46.17</v>
          </cell>
          <cell r="M139">
            <v>70.740000000000009</v>
          </cell>
        </row>
        <row r="140">
          <cell r="A140">
            <v>111</v>
          </cell>
          <cell r="B140" t="str">
            <v>TRANSPLANTER 4-ROW</v>
          </cell>
          <cell r="C140">
            <v>11661.382438229022</v>
          </cell>
          <cell r="D140">
            <v>2.89</v>
          </cell>
          <cell r="E140">
            <v>19.63</v>
          </cell>
          <cell r="F140">
            <v>22.52</v>
          </cell>
          <cell r="G140">
            <v>1.38</v>
          </cell>
          <cell r="H140">
            <v>3.99</v>
          </cell>
          <cell r="I140">
            <v>27.09</v>
          </cell>
          <cell r="J140">
            <v>31.08</v>
          </cell>
          <cell r="K140">
            <v>25.24</v>
          </cell>
          <cell r="L140">
            <v>61.29</v>
          </cell>
          <cell r="M140">
            <v>86.53</v>
          </cell>
        </row>
        <row r="141">
          <cell r="A141">
            <v>112</v>
          </cell>
          <cell r="B141" t="str">
            <v>TRUCK 1.5 TON</v>
          </cell>
          <cell r="C141">
            <v>37900.234235056254</v>
          </cell>
          <cell r="D141">
            <v>7.58</v>
          </cell>
          <cell r="E141">
            <v>14.23</v>
          </cell>
          <cell r="F141">
            <v>21.810000000000002</v>
          </cell>
          <cell r="G141">
            <v>0.23</v>
          </cell>
          <cell r="H141">
            <v>1.74</v>
          </cell>
          <cell r="I141">
            <v>3.27</v>
          </cell>
          <cell r="J141">
            <v>5.01</v>
          </cell>
          <cell r="K141">
            <v>1.74</v>
          </cell>
          <cell r="L141">
            <v>3.27</v>
          </cell>
          <cell r="M141">
            <v>5.01</v>
          </cell>
        </row>
        <row r="142">
          <cell r="A142">
            <v>112.1</v>
          </cell>
          <cell r="B142" t="str">
            <v>DUMP TRUCK  12 TON</v>
          </cell>
          <cell r="C142">
            <v>56250</v>
          </cell>
          <cell r="D142">
            <v>10.55</v>
          </cell>
          <cell r="E142">
            <v>21.24</v>
          </cell>
          <cell r="F142">
            <v>31.79</v>
          </cell>
          <cell r="G142">
            <v>0.44</v>
          </cell>
          <cell r="H142">
            <v>4.6399999999999997</v>
          </cell>
          <cell r="I142">
            <v>9.35</v>
          </cell>
          <cell r="J142">
            <v>13.989999999999998</v>
          </cell>
          <cell r="K142">
            <v>4.6399999999999997</v>
          </cell>
          <cell r="L142">
            <v>9.35</v>
          </cell>
          <cell r="M142">
            <v>13.989999999999998</v>
          </cell>
        </row>
        <row r="143">
          <cell r="A143">
            <v>113</v>
          </cell>
          <cell r="B143" t="str">
            <v>WHIRL SEEDER</v>
          </cell>
          <cell r="C143">
            <v>594.96849174637873</v>
          </cell>
          <cell r="D143">
            <v>0.28999999999999998</v>
          </cell>
          <cell r="E143">
            <v>2</v>
          </cell>
          <cell r="F143">
            <v>2.29</v>
          </cell>
          <cell r="G143">
            <v>0.1</v>
          </cell>
          <cell r="H143">
            <v>0.03</v>
          </cell>
          <cell r="I143">
            <v>0.2</v>
          </cell>
          <cell r="J143">
            <v>0.23</v>
          </cell>
          <cell r="K143">
            <v>1.03</v>
          </cell>
          <cell r="L143">
            <v>1.44</v>
          </cell>
          <cell r="M143">
            <v>2.4699999999999998</v>
          </cell>
        </row>
        <row r="144">
          <cell r="A144">
            <v>114</v>
          </cell>
          <cell r="B144" t="str">
            <v>WINDROWER</v>
          </cell>
          <cell r="C144">
            <v>2766.008518128916</v>
          </cell>
          <cell r="D144">
            <v>1.43</v>
          </cell>
          <cell r="E144">
            <v>6.47</v>
          </cell>
          <cell r="F144">
            <v>7.8999999999999995</v>
          </cell>
          <cell r="G144">
            <v>0.17</v>
          </cell>
          <cell r="H144">
            <v>0.24</v>
          </cell>
          <cell r="I144">
            <v>1.1000000000000001</v>
          </cell>
          <cell r="J144">
            <v>1.34</v>
          </cell>
          <cell r="K144">
            <v>1.94</v>
          </cell>
          <cell r="L144">
            <v>3.21</v>
          </cell>
          <cell r="M144">
            <v>5.15</v>
          </cell>
        </row>
        <row r="145">
          <cell r="A145">
            <v>115</v>
          </cell>
          <cell r="B145" t="str">
            <v>BROADCAST DEEP TILLAGE</v>
          </cell>
          <cell r="C145">
            <v>11890.848310948531</v>
          </cell>
          <cell r="D145">
            <v>5.92</v>
          </cell>
          <cell r="E145">
            <v>18.440000000000001</v>
          </cell>
          <cell r="F145">
            <v>24.36</v>
          </cell>
          <cell r="G145">
            <v>0.24</v>
          </cell>
          <cell r="H145">
            <v>1.42</v>
          </cell>
          <cell r="I145">
            <v>4.43</v>
          </cell>
          <cell r="J145">
            <v>5.85</v>
          </cell>
          <cell r="K145">
            <v>10.74</v>
          </cell>
          <cell r="L145">
            <v>22.26</v>
          </cell>
          <cell r="M145">
            <v>33</v>
          </cell>
        </row>
        <row r="146">
          <cell r="A146">
            <v>116</v>
          </cell>
          <cell r="B146" t="str">
            <v>COTTON MODULE BUILDER</v>
          </cell>
          <cell r="C146">
            <v>23873.744182507937</v>
          </cell>
          <cell r="D146">
            <v>8.2899999999999991</v>
          </cell>
          <cell r="E146">
            <v>14.83</v>
          </cell>
          <cell r="F146">
            <v>23.119999999999997</v>
          </cell>
          <cell r="G146">
            <v>0.11</v>
          </cell>
          <cell r="H146">
            <v>0.91</v>
          </cell>
          <cell r="I146">
            <v>1.63</v>
          </cell>
          <cell r="J146">
            <v>2.54</v>
          </cell>
          <cell r="K146">
            <v>3.17</v>
          </cell>
          <cell r="L146">
            <v>5.27</v>
          </cell>
          <cell r="M146">
            <v>8.44</v>
          </cell>
        </row>
        <row r="147">
          <cell r="A147">
            <v>117</v>
          </cell>
          <cell r="B147" t="str">
            <v>TEDDER</v>
          </cell>
          <cell r="C147">
            <v>5230.6163544780093</v>
          </cell>
          <cell r="D147">
            <v>1.56</v>
          </cell>
          <cell r="E147">
            <v>11.74</v>
          </cell>
          <cell r="F147">
            <v>13.3</v>
          </cell>
          <cell r="G147">
            <v>0.25</v>
          </cell>
          <cell r="H147">
            <v>0.39</v>
          </cell>
          <cell r="I147">
            <v>2.94</v>
          </cell>
          <cell r="J147">
            <v>3.33</v>
          </cell>
          <cell r="K147">
            <v>2.89</v>
          </cell>
          <cell r="L147">
            <v>6.03</v>
          </cell>
          <cell r="M147">
            <v>8.92</v>
          </cell>
        </row>
        <row r="148">
          <cell r="A148">
            <v>118</v>
          </cell>
          <cell r="B148" t="str">
            <v>STRIP TILL RIG</v>
          </cell>
          <cell r="C148">
            <v>80000</v>
          </cell>
          <cell r="D148">
            <v>39.840000000000003</v>
          </cell>
          <cell r="E148">
            <v>124.04</v>
          </cell>
          <cell r="F148">
            <v>163.88</v>
          </cell>
          <cell r="G148">
            <v>0.22</v>
          </cell>
          <cell r="H148">
            <v>8.76</v>
          </cell>
          <cell r="I148">
            <v>27.29</v>
          </cell>
          <cell r="J148">
            <v>36.049999999999997</v>
          </cell>
          <cell r="K148">
            <v>16.18</v>
          </cell>
          <cell r="L148">
            <v>40.46</v>
          </cell>
          <cell r="M148">
            <v>56.64</v>
          </cell>
        </row>
        <row r="149">
          <cell r="A149">
            <v>119</v>
          </cell>
          <cell r="B149" t="str">
            <v>BUSHHOG 14'</v>
          </cell>
          <cell r="C149">
            <v>8030.5392540961657</v>
          </cell>
          <cell r="D149">
            <v>2.4300000000000002</v>
          </cell>
          <cell r="E149">
            <v>13.52</v>
          </cell>
          <cell r="F149">
            <v>15.95</v>
          </cell>
          <cell r="G149">
            <v>0.15</v>
          </cell>
          <cell r="H149">
            <v>0.36</v>
          </cell>
          <cell r="I149">
            <v>2.0299999999999998</v>
          </cell>
          <cell r="J149">
            <v>2.3899999999999997</v>
          </cell>
          <cell r="K149">
            <v>1.87</v>
          </cell>
          <cell r="L149">
            <v>3.89</v>
          </cell>
          <cell r="M149">
            <v>5.76</v>
          </cell>
        </row>
        <row r="150">
          <cell r="A150">
            <v>120</v>
          </cell>
          <cell r="B150" t="str">
            <v>FLAIL MOWER</v>
          </cell>
          <cell r="C150">
            <v>3480.5656767163155</v>
          </cell>
          <cell r="D150">
            <v>1.06</v>
          </cell>
          <cell r="E150">
            <v>5.86</v>
          </cell>
          <cell r="F150">
            <v>6.92</v>
          </cell>
          <cell r="G150">
            <v>0.49</v>
          </cell>
          <cell r="H150">
            <v>0.52</v>
          </cell>
          <cell r="I150">
            <v>2.87</v>
          </cell>
          <cell r="J150">
            <v>3.39</v>
          </cell>
          <cell r="K150">
            <v>5.42</v>
          </cell>
          <cell r="L150">
            <v>8.94</v>
          </cell>
          <cell r="M150">
            <v>14.36</v>
          </cell>
        </row>
        <row r="151">
          <cell r="A151">
            <v>121</v>
          </cell>
          <cell r="B151" t="str">
            <v>PLANTER W/ SPRAYER 8-ROW</v>
          </cell>
          <cell r="C151">
            <v>24106.971607087966</v>
          </cell>
          <cell r="D151">
            <v>7.1</v>
          </cell>
          <cell r="E151">
            <v>37.380000000000003</v>
          </cell>
          <cell r="F151">
            <v>44.480000000000004</v>
          </cell>
          <cell r="G151">
            <v>0.12</v>
          </cell>
          <cell r="H151">
            <v>0.85</v>
          </cell>
          <cell r="I151">
            <v>4.49</v>
          </cell>
          <cell r="J151">
            <v>5.34</v>
          </cell>
          <cell r="K151">
            <v>4.41</v>
          </cell>
          <cell r="L151">
            <v>10.93</v>
          </cell>
          <cell r="M151">
            <v>15.34</v>
          </cell>
        </row>
        <row r="152">
          <cell r="A152">
            <v>122</v>
          </cell>
          <cell r="B152" t="str">
            <v>SUBSOILER-BEDDER 8-ROW</v>
          </cell>
          <cell r="C152">
            <v>17145.840253655337</v>
          </cell>
          <cell r="D152">
            <v>8.5399999999999991</v>
          </cell>
          <cell r="E152">
            <v>26.58</v>
          </cell>
          <cell r="F152">
            <v>35.119999999999997</v>
          </cell>
          <cell r="G152">
            <v>0.12</v>
          </cell>
          <cell r="H152">
            <v>1.02</v>
          </cell>
          <cell r="I152">
            <v>3.19</v>
          </cell>
          <cell r="J152">
            <v>4.21</v>
          </cell>
          <cell r="K152">
            <v>7.05</v>
          </cell>
          <cell r="L152">
            <v>19.920000000000002</v>
          </cell>
          <cell r="M152">
            <v>26.970000000000002</v>
          </cell>
        </row>
        <row r="153">
          <cell r="A153">
            <v>123</v>
          </cell>
          <cell r="B153" t="str">
            <v>DO-ALL FIELD CONDITIONER 8-ROW</v>
          </cell>
          <cell r="C153">
            <v>9169.4779236607337</v>
          </cell>
          <cell r="D153">
            <v>2.91</v>
          </cell>
          <cell r="E153">
            <v>10.3</v>
          </cell>
          <cell r="F153">
            <v>13.21</v>
          </cell>
          <cell r="G153">
            <v>0.09</v>
          </cell>
          <cell r="H153">
            <v>0.26</v>
          </cell>
          <cell r="I153">
            <v>0.93</v>
          </cell>
          <cell r="J153">
            <v>1.19</v>
          </cell>
          <cell r="K153">
            <v>2.93</v>
          </cell>
          <cell r="L153">
            <v>5.76</v>
          </cell>
          <cell r="M153">
            <v>8.69</v>
          </cell>
        </row>
        <row r="154">
          <cell r="A154">
            <v>124</v>
          </cell>
          <cell r="B154" t="str">
            <v>BALE HAULER</v>
          </cell>
          <cell r="C154">
            <v>18215.24815431887</v>
          </cell>
          <cell r="D154">
            <v>9.6</v>
          </cell>
          <cell r="E154">
            <v>18.82</v>
          </cell>
          <cell r="F154">
            <v>28.42</v>
          </cell>
          <cell r="G154">
            <v>0.34</v>
          </cell>
          <cell r="H154">
            <v>3.26</v>
          </cell>
          <cell r="I154">
            <v>6.4</v>
          </cell>
          <cell r="J154">
            <v>9.66</v>
          </cell>
          <cell r="K154">
            <v>13.35</v>
          </cell>
          <cell r="L154">
            <v>24.65</v>
          </cell>
          <cell r="M154">
            <v>38</v>
          </cell>
        </row>
        <row r="155">
          <cell r="A155">
            <v>125</v>
          </cell>
          <cell r="B155" t="str">
            <v>GRAIN CART 1100</v>
          </cell>
          <cell r="C155">
            <v>25000</v>
          </cell>
          <cell r="D155">
            <v>34.76</v>
          </cell>
          <cell r="E155">
            <v>13.96</v>
          </cell>
          <cell r="F155">
            <v>48.72</v>
          </cell>
          <cell r="G155">
            <v>0.13</v>
          </cell>
          <cell r="H155">
            <v>4.5199999999999996</v>
          </cell>
          <cell r="I155">
            <v>1.81</v>
          </cell>
          <cell r="J155">
            <v>6.33</v>
          </cell>
          <cell r="K155">
            <v>7.19</v>
          </cell>
          <cell r="L155">
            <v>6.11</v>
          </cell>
          <cell r="M155">
            <v>13.3</v>
          </cell>
        </row>
        <row r="156">
          <cell r="A156">
            <v>126</v>
          </cell>
          <cell r="B156" t="str">
            <v>CULTIVATOR W/ HERBICIDE 8-ROW</v>
          </cell>
          <cell r="C156">
            <v>7618.7941815735066</v>
          </cell>
          <cell r="D156">
            <v>2.19</v>
          </cell>
          <cell r="E156">
            <v>12.83</v>
          </cell>
          <cell r="F156">
            <v>15.02</v>
          </cell>
          <cell r="G156">
            <v>0.1</v>
          </cell>
          <cell r="H156">
            <v>0.22</v>
          </cell>
          <cell r="I156">
            <v>1.28</v>
          </cell>
          <cell r="J156">
            <v>1.5</v>
          </cell>
          <cell r="K156">
            <v>2.27</v>
          </cell>
          <cell r="L156">
            <v>4.59</v>
          </cell>
          <cell r="M156">
            <v>6.8599999999999994</v>
          </cell>
        </row>
        <row r="157">
          <cell r="A157">
            <v>127</v>
          </cell>
          <cell r="B157" t="str">
            <v>FRONT-END LOADER</v>
          </cell>
          <cell r="C157">
            <v>6284.6134341375009</v>
          </cell>
          <cell r="D157">
            <v>2.17</v>
          </cell>
          <cell r="E157">
            <v>9.41</v>
          </cell>
          <cell r="F157">
            <v>11.58</v>
          </cell>
          <cell r="G157">
            <v>0.19</v>
          </cell>
          <cell r="H157">
            <v>0.41</v>
          </cell>
          <cell r="I157">
            <v>1.79</v>
          </cell>
          <cell r="J157">
            <v>2.2000000000000002</v>
          </cell>
          <cell r="K157">
            <v>2.31</v>
          </cell>
          <cell r="L157">
            <v>4.1399999999999997</v>
          </cell>
          <cell r="M157">
            <v>6.4499999999999993</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ls.ncsu.edu/are-extension/business-planning-and-operations/enterprise-budgets/tobacco-budge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CE231-2A11-4A8F-AA8B-0DED6849AF8D}">
  <dimension ref="A2:B11"/>
  <sheetViews>
    <sheetView tabSelected="1" workbookViewId="0">
      <selection activeCell="B8" sqref="B8"/>
    </sheetView>
  </sheetViews>
  <sheetFormatPr defaultRowHeight="15"/>
  <cols>
    <col min="1" max="1" width="9.140625" style="52"/>
    <col min="2" max="2" width="58.42578125" style="52" customWidth="1"/>
    <col min="3" max="16384" width="9.140625" style="52"/>
  </cols>
  <sheetData>
    <row r="2" spans="1:2" ht="15.75">
      <c r="B2" s="153" t="s">
        <v>108</v>
      </c>
    </row>
    <row r="3" spans="1:2" ht="90">
      <c r="B3" s="154" t="s">
        <v>109</v>
      </c>
    </row>
    <row r="4" spans="1:2">
      <c r="B4" s="154"/>
    </row>
    <row r="5" spans="1:2" ht="45">
      <c r="B5" s="155" t="s">
        <v>110</v>
      </c>
    </row>
    <row r="6" spans="1:2" ht="33" customHeight="1">
      <c r="B6" s="156" t="s">
        <v>111</v>
      </c>
    </row>
    <row r="7" spans="1:2" ht="33" customHeight="1">
      <c r="B7" s="156"/>
    </row>
    <row r="8" spans="1:2">
      <c r="A8" s="157" t="s">
        <v>127</v>
      </c>
      <c r="B8" s="152" t="s">
        <v>124</v>
      </c>
    </row>
    <row r="9" spans="1:2">
      <c r="A9" s="157" t="s">
        <v>127</v>
      </c>
      <c r="B9" s="152" t="s">
        <v>125</v>
      </c>
    </row>
    <row r="10" spans="1:2">
      <c r="A10" s="157" t="s">
        <v>127</v>
      </c>
      <c r="B10" s="152" t="s">
        <v>126</v>
      </c>
    </row>
    <row r="11" spans="1:2">
      <c r="A11" s="157" t="s">
        <v>127</v>
      </c>
      <c r="B11" s="152" t="s">
        <v>123</v>
      </c>
    </row>
  </sheetData>
  <hyperlinks>
    <hyperlink ref="B6" r:id="rId1" xr:uid="{0D05F272-D79B-486A-8CE6-5F10A0B66D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zoomScale="80" zoomScaleNormal="80" workbookViewId="0">
      <selection activeCell="B49" sqref="B49"/>
    </sheetView>
  </sheetViews>
  <sheetFormatPr defaultRowHeight="15"/>
  <cols>
    <col min="1" max="1" width="25" bestFit="1" customWidth="1"/>
    <col min="2" max="2" width="49.42578125" bestFit="1" customWidth="1"/>
    <col min="3" max="3" width="5.7109375" bestFit="1" customWidth="1"/>
    <col min="4" max="4" width="12.28515625" bestFit="1" customWidth="1"/>
    <col min="5" max="5" width="20" bestFit="1" customWidth="1"/>
    <col min="6" max="6" width="16.28515625" bestFit="1" customWidth="1"/>
  </cols>
  <sheetData>
    <row r="1" spans="1:6" ht="33.75">
      <c r="A1" s="13" t="s">
        <v>117</v>
      </c>
      <c r="B1" s="1"/>
      <c r="C1" s="1"/>
      <c r="D1" s="1"/>
      <c r="E1" s="2"/>
      <c r="F1" s="1"/>
    </row>
    <row r="2" spans="1:6" ht="15.75">
      <c r="A2" s="3"/>
      <c r="B2" s="4" t="s">
        <v>120</v>
      </c>
      <c r="C2" s="3"/>
      <c r="D2" s="3"/>
      <c r="E2" s="5"/>
      <c r="F2" s="3"/>
    </row>
    <row r="3" spans="1:6" ht="16.5" thickBot="1">
      <c r="A3" s="3"/>
      <c r="B3" s="4"/>
      <c r="C3" s="3"/>
      <c r="D3" s="3"/>
      <c r="E3" s="5"/>
      <c r="F3" s="3"/>
    </row>
    <row r="4" spans="1:6" ht="15.75" thickTop="1">
      <c r="A4" s="119" t="s">
        <v>85</v>
      </c>
      <c r="B4" s="121" t="s">
        <v>86</v>
      </c>
      <c r="C4" s="123" t="s">
        <v>61</v>
      </c>
      <c r="D4" s="125" t="s">
        <v>62</v>
      </c>
      <c r="E4" s="127" t="s">
        <v>63</v>
      </c>
      <c r="F4" s="112" t="s">
        <v>64</v>
      </c>
    </row>
    <row r="5" spans="1:6">
      <c r="A5" s="120"/>
      <c r="B5" s="122"/>
      <c r="C5" s="124"/>
      <c r="D5" s="126"/>
      <c r="E5" s="128"/>
      <c r="F5" s="113"/>
    </row>
    <row r="6" spans="1:6" ht="15.75">
      <c r="A6" s="49"/>
      <c r="B6" s="83"/>
      <c r="C6" s="48"/>
      <c r="D6" s="50"/>
      <c r="E6" s="46"/>
      <c r="F6" s="50"/>
    </row>
    <row r="7" spans="1:6" ht="15.75">
      <c r="A7" s="114" t="s">
        <v>1</v>
      </c>
      <c r="B7" s="44" t="s">
        <v>2</v>
      </c>
      <c r="C7" s="44"/>
      <c r="D7" s="45" t="s">
        <v>65</v>
      </c>
      <c r="E7" s="46" t="s">
        <v>66</v>
      </c>
      <c r="F7" s="45"/>
    </row>
    <row r="8" spans="1:6" ht="15.75">
      <c r="A8" s="114"/>
      <c r="B8" s="47" t="s">
        <v>3</v>
      </c>
      <c r="C8" s="48" t="s">
        <v>48</v>
      </c>
      <c r="D8" s="84">
        <v>0</v>
      </c>
      <c r="E8" s="42">
        <v>0</v>
      </c>
      <c r="F8" s="46">
        <f>D8*E8</f>
        <v>0</v>
      </c>
    </row>
    <row r="9" spans="1:6" ht="15.75">
      <c r="A9" s="114"/>
      <c r="B9" s="47" t="s">
        <v>4</v>
      </c>
      <c r="C9" s="48" t="s">
        <v>48</v>
      </c>
      <c r="D9" s="84">
        <v>0</v>
      </c>
      <c r="E9" s="42">
        <v>0</v>
      </c>
      <c r="F9" s="46">
        <f>D9*E9</f>
        <v>0</v>
      </c>
    </row>
    <row r="10" spans="1:6" ht="15.75">
      <c r="A10" s="114"/>
      <c r="B10" s="47" t="s">
        <v>49</v>
      </c>
      <c r="C10" s="48" t="s">
        <v>48</v>
      </c>
      <c r="D10" s="84">
        <v>0</v>
      </c>
      <c r="E10" s="42">
        <v>0</v>
      </c>
      <c r="F10" s="46">
        <v>0</v>
      </c>
    </row>
    <row r="11" spans="1:6" ht="15.75">
      <c r="A11" s="114"/>
      <c r="B11" s="47" t="s">
        <v>50</v>
      </c>
      <c r="C11" s="48" t="s">
        <v>48</v>
      </c>
      <c r="D11" s="84">
        <v>0</v>
      </c>
      <c r="E11" s="42">
        <v>0</v>
      </c>
      <c r="F11" s="46">
        <f>D11*E11</f>
        <v>0</v>
      </c>
    </row>
    <row r="12" spans="1:6" ht="15.75">
      <c r="A12" s="114"/>
      <c r="B12" s="132" t="s">
        <v>87</v>
      </c>
      <c r="C12" s="132"/>
      <c r="D12" s="132"/>
      <c r="E12" s="132"/>
      <c r="F12" s="51">
        <f>SUM(F8:F11)</f>
        <v>0</v>
      </c>
    </row>
    <row r="13" spans="1:6" ht="15.75">
      <c r="A13" s="115" t="s">
        <v>5</v>
      </c>
      <c r="B13" s="49" t="s">
        <v>99</v>
      </c>
      <c r="C13" s="48" t="s">
        <v>51</v>
      </c>
      <c r="D13" s="43">
        <v>6</v>
      </c>
      <c r="E13" s="42">
        <v>40</v>
      </c>
      <c r="F13" s="46">
        <f>D13*E13</f>
        <v>240</v>
      </c>
    </row>
    <row r="14" spans="1:6" ht="15.75">
      <c r="A14" s="115"/>
      <c r="B14" s="49" t="s">
        <v>100</v>
      </c>
      <c r="C14" s="48" t="s">
        <v>52</v>
      </c>
      <c r="D14" s="43">
        <v>8</v>
      </c>
      <c r="E14" s="42">
        <v>30</v>
      </c>
      <c r="F14" s="46">
        <f t="shared" ref="F14:F32" si="0">D14*E14</f>
        <v>240</v>
      </c>
    </row>
    <row r="15" spans="1:6" ht="15.75">
      <c r="A15" s="115"/>
      <c r="B15" s="49" t="s">
        <v>67</v>
      </c>
      <c r="C15" s="48" t="s">
        <v>48</v>
      </c>
      <c r="D15" s="43">
        <v>667</v>
      </c>
      <c r="E15" s="42">
        <v>0.52</v>
      </c>
      <c r="F15" s="46">
        <f t="shared" si="0"/>
        <v>346.84000000000003</v>
      </c>
    </row>
    <row r="16" spans="1:6" ht="15.75">
      <c r="A16" s="115"/>
      <c r="B16" s="49" t="s">
        <v>58</v>
      </c>
      <c r="C16" s="48" t="s">
        <v>48</v>
      </c>
      <c r="D16" s="43">
        <v>193</v>
      </c>
      <c r="E16" s="42">
        <v>0.33</v>
      </c>
      <c r="F16" s="46">
        <f t="shared" si="0"/>
        <v>63.690000000000005</v>
      </c>
    </row>
    <row r="17" spans="1:6" ht="15.75">
      <c r="A17" s="115"/>
      <c r="B17" s="49" t="s">
        <v>105</v>
      </c>
      <c r="C17" s="48" t="s">
        <v>48</v>
      </c>
      <c r="D17" s="43">
        <v>11</v>
      </c>
      <c r="E17" s="42">
        <v>1.65</v>
      </c>
      <c r="F17" s="46">
        <f t="shared" si="0"/>
        <v>18.149999999999999</v>
      </c>
    </row>
    <row r="18" spans="1:6" ht="15.75">
      <c r="A18" s="115"/>
      <c r="B18" s="49" t="s">
        <v>101</v>
      </c>
      <c r="C18" s="48" t="s">
        <v>53</v>
      </c>
      <c r="D18" s="43">
        <v>0.33</v>
      </c>
      <c r="E18" s="42">
        <v>82</v>
      </c>
      <c r="F18" s="46">
        <f t="shared" si="0"/>
        <v>27.060000000000002</v>
      </c>
    </row>
    <row r="19" spans="1:6" ht="15.75">
      <c r="A19" s="115"/>
      <c r="B19" s="49" t="s">
        <v>106</v>
      </c>
      <c r="C19" s="48" t="s">
        <v>54</v>
      </c>
      <c r="D19" s="43">
        <v>1</v>
      </c>
      <c r="E19" s="85">
        <v>220.74</v>
      </c>
      <c r="F19" s="46">
        <f t="shared" si="0"/>
        <v>220.74</v>
      </c>
    </row>
    <row r="20" spans="1:6" ht="15.75">
      <c r="A20" s="115"/>
      <c r="B20" s="49" t="s">
        <v>102</v>
      </c>
      <c r="C20" s="48" t="s">
        <v>54</v>
      </c>
      <c r="D20" s="43">
        <v>1</v>
      </c>
      <c r="E20" s="85">
        <v>186.24</v>
      </c>
      <c r="F20" s="46">
        <f t="shared" si="0"/>
        <v>186.24</v>
      </c>
    </row>
    <row r="21" spans="1:6" ht="15.75">
      <c r="A21" s="115"/>
      <c r="B21" s="49" t="s">
        <v>128</v>
      </c>
      <c r="C21" s="48" t="s">
        <v>54</v>
      </c>
      <c r="D21" s="43">
        <v>1</v>
      </c>
      <c r="E21" s="85">
        <v>50</v>
      </c>
      <c r="F21" s="46">
        <f t="shared" si="0"/>
        <v>50</v>
      </c>
    </row>
    <row r="22" spans="1:6" ht="15.75">
      <c r="A22" s="115"/>
      <c r="B22" s="49" t="s">
        <v>45</v>
      </c>
      <c r="C22" s="48" t="s">
        <v>48</v>
      </c>
      <c r="D22" s="43">
        <v>2400</v>
      </c>
      <c r="E22" s="86">
        <v>0.05</v>
      </c>
      <c r="F22" s="46">
        <f t="shared" si="0"/>
        <v>120</v>
      </c>
    </row>
    <row r="23" spans="1:6" ht="15.75">
      <c r="A23" s="115"/>
      <c r="B23" s="49" t="s">
        <v>103</v>
      </c>
      <c r="C23" s="48" t="s">
        <v>54</v>
      </c>
      <c r="D23" s="43">
        <v>1</v>
      </c>
      <c r="E23" s="85">
        <v>50</v>
      </c>
      <c r="F23" s="46">
        <f t="shared" si="0"/>
        <v>50</v>
      </c>
    </row>
    <row r="24" spans="1:6" ht="15.75">
      <c r="A24" s="115"/>
      <c r="B24" s="49" t="s">
        <v>59</v>
      </c>
      <c r="C24" s="48" t="s">
        <v>60</v>
      </c>
      <c r="D24" s="43">
        <v>3</v>
      </c>
      <c r="E24" s="85">
        <v>13.94</v>
      </c>
      <c r="F24" s="46">
        <v>41.82</v>
      </c>
    </row>
    <row r="25" spans="1:6" ht="15.75">
      <c r="A25" s="115"/>
      <c r="B25" s="49" t="s">
        <v>104</v>
      </c>
      <c r="C25" s="48" t="s">
        <v>52</v>
      </c>
      <c r="D25" s="43">
        <v>275</v>
      </c>
      <c r="E25" s="85">
        <v>1.319</v>
      </c>
      <c r="F25" s="46">
        <f>ROUND((D25*E25),2)</f>
        <v>362.73</v>
      </c>
    </row>
    <row r="26" spans="1:6" ht="15.75">
      <c r="A26" s="115"/>
      <c r="B26" s="49" t="s">
        <v>46</v>
      </c>
      <c r="C26" s="48" t="s">
        <v>55</v>
      </c>
      <c r="D26" s="43">
        <v>1250</v>
      </c>
      <c r="E26" s="85">
        <v>0.12</v>
      </c>
      <c r="F26" s="46">
        <f t="shared" si="0"/>
        <v>150</v>
      </c>
    </row>
    <row r="27" spans="1:6" ht="15.75">
      <c r="A27" s="115"/>
      <c r="B27" s="49" t="s">
        <v>107</v>
      </c>
      <c r="C27" s="49" t="s">
        <v>54</v>
      </c>
      <c r="D27" s="43">
        <v>1</v>
      </c>
      <c r="E27" s="85">
        <v>120</v>
      </c>
      <c r="F27" s="46">
        <f t="shared" si="0"/>
        <v>120</v>
      </c>
    </row>
    <row r="28" spans="1:6" ht="15.75">
      <c r="A28" s="115"/>
      <c r="B28" s="49" t="s">
        <v>91</v>
      </c>
      <c r="C28" s="48" t="s">
        <v>48</v>
      </c>
      <c r="D28" s="43">
        <v>2400</v>
      </c>
      <c r="E28" s="86">
        <v>3.0000000000000001E-3</v>
      </c>
      <c r="F28" s="46">
        <f t="shared" si="0"/>
        <v>7.2</v>
      </c>
    </row>
    <row r="29" spans="1:6" ht="15.75">
      <c r="A29" s="115"/>
      <c r="B29" s="49" t="s">
        <v>92</v>
      </c>
      <c r="C29" s="48" t="s">
        <v>54</v>
      </c>
      <c r="D29" s="43">
        <v>1</v>
      </c>
      <c r="E29" s="42">
        <v>421.99</v>
      </c>
      <c r="F29" s="46">
        <f t="shared" si="0"/>
        <v>421.99</v>
      </c>
    </row>
    <row r="30" spans="1:6" ht="15.75">
      <c r="A30" s="115"/>
      <c r="B30" s="49" t="s">
        <v>93</v>
      </c>
      <c r="C30" s="48" t="s">
        <v>56</v>
      </c>
      <c r="D30" s="43">
        <v>40</v>
      </c>
      <c r="E30" s="85">
        <v>15.81</v>
      </c>
      <c r="F30" s="46">
        <f t="shared" si="0"/>
        <v>632.4</v>
      </c>
    </row>
    <row r="31" spans="1:6" ht="15.75">
      <c r="A31" s="115"/>
      <c r="B31" s="49" t="s">
        <v>94</v>
      </c>
      <c r="C31" s="48" t="s">
        <v>56</v>
      </c>
      <c r="D31" s="43">
        <v>22</v>
      </c>
      <c r="E31" s="85">
        <v>15.81</v>
      </c>
      <c r="F31" s="46">
        <f t="shared" si="0"/>
        <v>347.82</v>
      </c>
    </row>
    <row r="32" spans="1:6" ht="15.75">
      <c r="A32" s="115"/>
      <c r="B32" s="49" t="s">
        <v>95</v>
      </c>
      <c r="C32" s="48" t="s">
        <v>56</v>
      </c>
      <c r="D32" s="43">
        <v>5</v>
      </c>
      <c r="E32" s="85">
        <v>15.81</v>
      </c>
      <c r="F32" s="46">
        <f t="shared" si="0"/>
        <v>79.05</v>
      </c>
    </row>
    <row r="33" spans="1:6" ht="15.75">
      <c r="A33" s="115"/>
      <c r="B33" s="49" t="s">
        <v>90</v>
      </c>
      <c r="C33" s="48" t="s">
        <v>57</v>
      </c>
      <c r="D33" s="46">
        <f>(F29+SUM(F13:F21,F30:F32))*6/12</f>
        <v>1436.9900000000005</v>
      </c>
      <c r="E33" s="111">
        <v>5.3749999999999999E-2</v>
      </c>
      <c r="F33" s="46">
        <f>ROUND((D33*E33),2)</f>
        <v>77.239999999999995</v>
      </c>
    </row>
    <row r="34" spans="1:6" ht="16.5" thickBot="1">
      <c r="A34" s="116"/>
      <c r="B34" s="131" t="s">
        <v>88</v>
      </c>
      <c r="C34" s="131"/>
      <c r="D34" s="131"/>
      <c r="E34" s="131"/>
      <c r="F34" s="81">
        <f>SUM(F13:F33)</f>
        <v>3802.9700000000003</v>
      </c>
    </row>
    <row r="35" spans="1:6" ht="17.25" thickTop="1" thickBot="1">
      <c r="A35" s="118" t="s">
        <v>6</v>
      </c>
      <c r="B35" s="118"/>
      <c r="C35" s="118"/>
      <c r="D35" s="118"/>
      <c r="E35" s="118"/>
      <c r="F35" s="82" t="str">
        <f>IF(F12=0, "", SUM(-F34,F12))</f>
        <v/>
      </c>
    </row>
    <row r="36" spans="1:6" ht="16.5" thickTop="1">
      <c r="A36" s="117" t="s">
        <v>7</v>
      </c>
      <c r="B36" s="49" t="s">
        <v>92</v>
      </c>
      <c r="C36" s="48" t="s">
        <v>54</v>
      </c>
      <c r="D36" s="50">
        <v>1</v>
      </c>
      <c r="E36" s="42">
        <v>701.25</v>
      </c>
      <c r="F36" s="46">
        <f>D36*E36</f>
        <v>701.25</v>
      </c>
    </row>
    <row r="37" spans="1:6" ht="15.75">
      <c r="A37" s="115"/>
      <c r="B37" s="49" t="s">
        <v>96</v>
      </c>
      <c r="C37" s="48" t="s">
        <v>54</v>
      </c>
      <c r="D37" s="50">
        <v>1</v>
      </c>
      <c r="E37" s="42">
        <v>132.58000000000001</v>
      </c>
      <c r="F37" s="46">
        <f>D37*E37</f>
        <v>132.58000000000001</v>
      </c>
    </row>
    <row r="38" spans="1:6" ht="15.75">
      <c r="A38" s="115"/>
      <c r="B38" s="49" t="s">
        <v>97</v>
      </c>
      <c r="C38" s="48" t="s">
        <v>54</v>
      </c>
      <c r="D38" s="50">
        <v>1</v>
      </c>
      <c r="E38" s="42">
        <v>38.75</v>
      </c>
      <c r="F38" s="46">
        <f>D38*E38</f>
        <v>38.75</v>
      </c>
    </row>
    <row r="39" spans="1:6" ht="15.75">
      <c r="A39" s="115"/>
      <c r="B39" s="49" t="s">
        <v>47</v>
      </c>
      <c r="C39" s="48" t="s">
        <v>54</v>
      </c>
      <c r="D39" s="50">
        <v>1</v>
      </c>
      <c r="E39" s="42">
        <v>7.5</v>
      </c>
      <c r="F39" s="46">
        <f>D39*E39</f>
        <v>7.5</v>
      </c>
    </row>
    <row r="40" spans="1:6" ht="15.75">
      <c r="A40" s="115"/>
      <c r="B40" s="49" t="s">
        <v>59</v>
      </c>
      <c r="C40" s="48" t="s">
        <v>54</v>
      </c>
      <c r="D40" s="50">
        <v>1</v>
      </c>
      <c r="E40" s="42">
        <v>63.5</v>
      </c>
      <c r="F40" s="46">
        <v>63.5</v>
      </c>
    </row>
    <row r="41" spans="1:6" ht="15.75">
      <c r="A41" s="115"/>
      <c r="B41" s="49" t="s">
        <v>98</v>
      </c>
      <c r="C41" s="48" t="s">
        <v>54</v>
      </c>
      <c r="D41" s="50">
        <v>1</v>
      </c>
      <c r="E41" s="42">
        <v>206</v>
      </c>
      <c r="F41" s="46">
        <f>D41*E41</f>
        <v>206</v>
      </c>
    </row>
    <row r="42" spans="1:6" ht="15.75">
      <c r="A42" s="115"/>
      <c r="B42" s="130" t="s">
        <v>89</v>
      </c>
      <c r="C42" s="130"/>
      <c r="D42" s="130"/>
      <c r="E42" s="130"/>
      <c r="F42" s="51">
        <f>SUM(F36:F41)</f>
        <v>1149.58</v>
      </c>
    </row>
    <row r="43" spans="1:6" ht="16.5" thickBot="1">
      <c r="A43" s="129" t="s">
        <v>8</v>
      </c>
      <c r="B43" s="129"/>
      <c r="C43" s="129"/>
      <c r="D43" s="129"/>
      <c r="E43" s="129"/>
      <c r="F43" s="81">
        <f>SUM(F42,F34)</f>
        <v>4952.55</v>
      </c>
    </row>
    <row r="44" spans="1:6" ht="17.25" thickTop="1" thickBot="1">
      <c r="A44" s="118" t="s">
        <v>9</v>
      </c>
      <c r="B44" s="118"/>
      <c r="C44" s="118"/>
      <c r="D44" s="118"/>
      <c r="E44" s="118"/>
      <c r="F44" s="82" t="str">
        <f>IF(F12=0, "", SUM(-F43,F12))</f>
        <v/>
      </c>
    </row>
    <row r="45" spans="1:6" ht="15.75" thickTop="1"/>
    <row r="46" spans="1:6" ht="15.75">
      <c r="A46" s="52"/>
    </row>
    <row r="47" spans="1:6" ht="15.75">
      <c r="A47" s="52"/>
    </row>
    <row r="48" spans="1:6" ht="15.75">
      <c r="A48" s="52"/>
    </row>
  </sheetData>
  <mergeCells count="15">
    <mergeCell ref="A43:E43"/>
    <mergeCell ref="A44:E44"/>
    <mergeCell ref="B42:E42"/>
    <mergeCell ref="B34:E34"/>
    <mergeCell ref="B12:E12"/>
    <mergeCell ref="F4:F5"/>
    <mergeCell ref="A7:A12"/>
    <mergeCell ref="A13:A34"/>
    <mergeCell ref="A36:A42"/>
    <mergeCell ref="A35:E35"/>
    <mergeCell ref="A4:A5"/>
    <mergeCell ref="B4:B5"/>
    <mergeCell ref="C4:C5"/>
    <mergeCell ref="D4:D5"/>
    <mergeCell ref="E4: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CB929-65D3-4FE4-AB29-0EFC99CEC469}">
  <dimension ref="A1:F45"/>
  <sheetViews>
    <sheetView zoomScale="80" zoomScaleNormal="80" workbookViewId="0">
      <selection activeCell="B25" sqref="B25"/>
    </sheetView>
  </sheetViews>
  <sheetFormatPr defaultRowHeight="15"/>
  <cols>
    <col min="1" max="1" width="25" bestFit="1" customWidth="1"/>
    <col min="2" max="2" width="49.42578125" bestFit="1" customWidth="1"/>
    <col min="3" max="3" width="8.42578125" customWidth="1"/>
    <col min="4" max="4" width="12.28515625" bestFit="1" customWidth="1"/>
    <col min="5" max="5" width="20" bestFit="1" customWidth="1"/>
    <col min="6" max="6" width="16.28515625" bestFit="1" customWidth="1"/>
  </cols>
  <sheetData>
    <row r="1" spans="1:6" ht="33.75">
      <c r="A1" s="13" t="s">
        <v>118</v>
      </c>
      <c r="B1" s="1"/>
      <c r="C1" s="1"/>
      <c r="D1" s="1"/>
      <c r="E1" s="2"/>
      <c r="F1" s="1"/>
    </row>
    <row r="2" spans="1:6" ht="15.75">
      <c r="A2" s="3"/>
      <c r="B2" s="4" t="s">
        <v>120</v>
      </c>
      <c r="C2" s="3"/>
      <c r="D2" s="3"/>
      <c r="E2" s="5"/>
      <c r="F2" s="3"/>
    </row>
    <row r="3" spans="1:6" ht="16.5" thickBot="1">
      <c r="A3" s="3"/>
      <c r="B3" s="4"/>
      <c r="C3" s="3"/>
      <c r="D3" s="3"/>
      <c r="E3" s="5"/>
      <c r="F3" s="3"/>
    </row>
    <row r="4" spans="1:6" ht="15.75" thickTop="1">
      <c r="A4" s="119" t="s">
        <v>85</v>
      </c>
      <c r="B4" s="121" t="s">
        <v>86</v>
      </c>
      <c r="C4" s="123" t="s">
        <v>61</v>
      </c>
      <c r="D4" s="136" t="s">
        <v>62</v>
      </c>
      <c r="E4" s="127" t="s">
        <v>63</v>
      </c>
      <c r="F4" s="134" t="s">
        <v>64</v>
      </c>
    </row>
    <row r="5" spans="1:6">
      <c r="A5" s="120"/>
      <c r="B5" s="122"/>
      <c r="C5" s="124"/>
      <c r="D5" s="137"/>
      <c r="E5" s="128"/>
      <c r="F5" s="135"/>
    </row>
    <row r="6" spans="1:6" ht="15.75">
      <c r="A6" s="133" t="s">
        <v>1</v>
      </c>
      <c r="B6" s="44" t="s">
        <v>2</v>
      </c>
      <c r="C6" s="44"/>
      <c r="D6" s="45" t="s">
        <v>65</v>
      </c>
      <c r="E6" s="46" t="s">
        <v>66</v>
      </c>
      <c r="F6" s="45"/>
    </row>
    <row r="7" spans="1:6" ht="15.75">
      <c r="A7" s="114"/>
      <c r="B7" s="47" t="s">
        <v>3</v>
      </c>
      <c r="C7" s="48" t="s">
        <v>48</v>
      </c>
      <c r="D7" s="84">
        <v>0</v>
      </c>
      <c r="E7" s="42">
        <v>0</v>
      </c>
      <c r="F7" s="46">
        <f>D7*E7</f>
        <v>0</v>
      </c>
    </row>
    <row r="8" spans="1:6" ht="15.75">
      <c r="A8" s="114"/>
      <c r="B8" s="47" t="s">
        <v>4</v>
      </c>
      <c r="C8" s="48" t="s">
        <v>48</v>
      </c>
      <c r="D8" s="84">
        <v>0</v>
      </c>
      <c r="E8" s="42">
        <v>0</v>
      </c>
      <c r="F8" s="46">
        <f>D8*E8</f>
        <v>0</v>
      </c>
    </row>
    <row r="9" spans="1:6" ht="15.75">
      <c r="A9" s="114"/>
      <c r="B9" s="47" t="s">
        <v>49</v>
      </c>
      <c r="C9" s="48" t="s">
        <v>48</v>
      </c>
      <c r="D9" s="84">
        <v>0</v>
      </c>
      <c r="E9" s="42">
        <v>0</v>
      </c>
      <c r="F9" s="46">
        <v>0</v>
      </c>
    </row>
    <row r="10" spans="1:6" ht="15.75">
      <c r="A10" s="114"/>
      <c r="B10" s="47" t="s">
        <v>50</v>
      </c>
      <c r="C10" s="48" t="s">
        <v>48</v>
      </c>
      <c r="D10" s="84">
        <v>0</v>
      </c>
      <c r="E10" s="42">
        <v>0</v>
      </c>
      <c r="F10" s="46">
        <f>D10*E10</f>
        <v>0</v>
      </c>
    </row>
    <row r="11" spans="1:6" ht="15.75">
      <c r="A11" s="114"/>
      <c r="B11" s="132" t="s">
        <v>87</v>
      </c>
      <c r="C11" s="132"/>
      <c r="D11" s="132"/>
      <c r="E11" s="132"/>
      <c r="F11" s="46">
        <f>SUM(F7:F10)</f>
        <v>0</v>
      </c>
    </row>
    <row r="12" spans="1:6" ht="15.75">
      <c r="A12" s="115" t="s">
        <v>5</v>
      </c>
      <c r="B12" s="49" t="s">
        <v>99</v>
      </c>
      <c r="C12" s="48" t="s">
        <v>51</v>
      </c>
      <c r="D12" s="43">
        <v>6</v>
      </c>
      <c r="E12" s="42">
        <v>40</v>
      </c>
      <c r="F12" s="46">
        <f>D12*E12</f>
        <v>240</v>
      </c>
    </row>
    <row r="13" spans="1:6" ht="15.75">
      <c r="A13" s="115"/>
      <c r="B13" s="49" t="s">
        <v>100</v>
      </c>
      <c r="C13" s="48" t="s">
        <v>52</v>
      </c>
      <c r="D13" s="43">
        <v>8</v>
      </c>
      <c r="E13" s="42">
        <v>30</v>
      </c>
      <c r="F13" s="46">
        <f t="shared" ref="F13:F16" si="0">D13*E13</f>
        <v>240</v>
      </c>
    </row>
    <row r="14" spans="1:6" ht="15.75">
      <c r="A14" s="115"/>
      <c r="B14" s="49" t="s">
        <v>67</v>
      </c>
      <c r="C14" s="48" t="s">
        <v>48</v>
      </c>
      <c r="D14" s="43">
        <v>667</v>
      </c>
      <c r="E14" s="42">
        <v>0.52</v>
      </c>
      <c r="F14" s="46">
        <f t="shared" si="0"/>
        <v>346.84000000000003</v>
      </c>
    </row>
    <row r="15" spans="1:6" ht="15.75">
      <c r="A15" s="115"/>
      <c r="B15" s="49" t="s">
        <v>58</v>
      </c>
      <c r="C15" s="48" t="s">
        <v>48</v>
      </c>
      <c r="D15" s="43">
        <v>193</v>
      </c>
      <c r="E15" s="42">
        <v>0.33</v>
      </c>
      <c r="F15" s="46">
        <f t="shared" si="0"/>
        <v>63.690000000000005</v>
      </c>
    </row>
    <row r="16" spans="1:6" ht="15.75">
      <c r="A16" s="115"/>
      <c r="B16" s="49" t="s">
        <v>105</v>
      </c>
      <c r="C16" s="48" t="s">
        <v>48</v>
      </c>
      <c r="D16" s="43">
        <v>11</v>
      </c>
      <c r="E16" s="42">
        <v>1.65</v>
      </c>
      <c r="F16" s="46">
        <f t="shared" si="0"/>
        <v>18.149999999999999</v>
      </c>
    </row>
    <row r="17" spans="1:6" ht="15.75">
      <c r="A17" s="115"/>
      <c r="B17" s="49" t="s">
        <v>101</v>
      </c>
      <c r="C17" s="48" t="s">
        <v>53</v>
      </c>
      <c r="D17" s="43">
        <v>0.33</v>
      </c>
      <c r="E17" s="42">
        <v>82</v>
      </c>
      <c r="F17" s="46">
        <f t="shared" ref="F17:F31" si="1">D17*E17</f>
        <v>27.060000000000002</v>
      </c>
    </row>
    <row r="18" spans="1:6" ht="15.75">
      <c r="A18" s="115"/>
      <c r="B18" s="49" t="s">
        <v>106</v>
      </c>
      <c r="C18" s="48" t="s">
        <v>54</v>
      </c>
      <c r="D18" s="43">
        <v>1</v>
      </c>
      <c r="E18" s="85">
        <v>220.74</v>
      </c>
      <c r="F18" s="46">
        <f t="shared" si="1"/>
        <v>220.74</v>
      </c>
    </row>
    <row r="19" spans="1:6" ht="15.75">
      <c r="A19" s="115"/>
      <c r="B19" s="49" t="s">
        <v>102</v>
      </c>
      <c r="C19" s="48" t="s">
        <v>54</v>
      </c>
      <c r="D19" s="43">
        <v>1</v>
      </c>
      <c r="E19" s="85">
        <v>186.24</v>
      </c>
      <c r="F19" s="46">
        <f t="shared" si="1"/>
        <v>186.24</v>
      </c>
    </row>
    <row r="20" spans="1:6" ht="15.75">
      <c r="A20" s="115"/>
      <c r="B20" s="49" t="s">
        <v>128</v>
      </c>
      <c r="C20" s="48" t="s">
        <v>54</v>
      </c>
      <c r="D20" s="43">
        <v>1</v>
      </c>
      <c r="E20" s="85">
        <v>50</v>
      </c>
      <c r="F20" s="46">
        <f t="shared" si="1"/>
        <v>50</v>
      </c>
    </row>
    <row r="21" spans="1:6" ht="15.75">
      <c r="A21" s="115"/>
      <c r="B21" s="49" t="s">
        <v>45</v>
      </c>
      <c r="C21" s="48" t="s">
        <v>48</v>
      </c>
      <c r="D21" s="43">
        <v>2500</v>
      </c>
      <c r="E21" s="85">
        <v>0.05</v>
      </c>
      <c r="F21" s="46">
        <f t="shared" si="1"/>
        <v>125</v>
      </c>
    </row>
    <row r="22" spans="1:6" ht="15.75">
      <c r="A22" s="115"/>
      <c r="B22" s="49" t="s">
        <v>103</v>
      </c>
      <c r="C22" s="48" t="s">
        <v>54</v>
      </c>
      <c r="D22" s="43">
        <v>1</v>
      </c>
      <c r="E22" s="85">
        <v>50</v>
      </c>
      <c r="F22" s="46">
        <f t="shared" si="1"/>
        <v>50</v>
      </c>
    </row>
    <row r="23" spans="1:6" ht="15.75">
      <c r="A23" s="115"/>
      <c r="B23" s="49" t="s">
        <v>59</v>
      </c>
      <c r="C23" s="48" t="s">
        <v>60</v>
      </c>
      <c r="D23" s="43">
        <v>3</v>
      </c>
      <c r="E23" s="85">
        <v>13.94</v>
      </c>
      <c r="F23" s="46">
        <v>41.82</v>
      </c>
    </row>
    <row r="24" spans="1:6" ht="15.75">
      <c r="A24" s="115"/>
      <c r="B24" s="49" t="s">
        <v>104</v>
      </c>
      <c r="C24" s="48" t="s">
        <v>52</v>
      </c>
      <c r="D24" s="43">
        <v>250</v>
      </c>
      <c r="E24" s="85">
        <v>1.319</v>
      </c>
      <c r="F24" s="46">
        <f t="shared" si="1"/>
        <v>329.75</v>
      </c>
    </row>
    <row r="25" spans="1:6" ht="15.75">
      <c r="A25" s="115"/>
      <c r="B25" s="49" t="s">
        <v>46</v>
      </c>
      <c r="C25" s="48" t="s">
        <v>55</v>
      </c>
      <c r="D25" s="43">
        <v>1125</v>
      </c>
      <c r="E25" s="85">
        <v>0.12</v>
      </c>
      <c r="F25" s="46">
        <f t="shared" si="1"/>
        <v>135</v>
      </c>
    </row>
    <row r="26" spans="1:6" ht="15.75">
      <c r="A26" s="115"/>
      <c r="B26" s="49" t="s">
        <v>107</v>
      </c>
      <c r="C26" s="49" t="s">
        <v>54</v>
      </c>
      <c r="D26" s="43">
        <v>1</v>
      </c>
      <c r="E26" s="85">
        <v>120</v>
      </c>
      <c r="F26" s="46">
        <f t="shared" si="1"/>
        <v>120</v>
      </c>
    </row>
    <row r="27" spans="1:6" ht="15.75">
      <c r="A27" s="115"/>
      <c r="B27" s="49" t="s">
        <v>91</v>
      </c>
      <c r="C27" s="48" t="s">
        <v>48</v>
      </c>
      <c r="D27" s="43">
        <v>2500</v>
      </c>
      <c r="E27" s="86">
        <v>3.0000000000000001E-3</v>
      </c>
      <c r="F27" s="46">
        <f t="shared" si="1"/>
        <v>7.5</v>
      </c>
    </row>
    <row r="28" spans="1:6" ht="15.75">
      <c r="A28" s="115"/>
      <c r="B28" s="49" t="s">
        <v>92</v>
      </c>
      <c r="C28" s="48" t="s">
        <v>54</v>
      </c>
      <c r="D28" s="43">
        <v>1</v>
      </c>
      <c r="E28" s="42">
        <v>350.85</v>
      </c>
      <c r="F28" s="46">
        <f t="shared" si="1"/>
        <v>350.85</v>
      </c>
    </row>
    <row r="29" spans="1:6" ht="15.75">
      <c r="A29" s="115"/>
      <c r="B29" s="49" t="s">
        <v>93</v>
      </c>
      <c r="C29" s="48" t="s">
        <v>56</v>
      </c>
      <c r="D29" s="43">
        <v>33</v>
      </c>
      <c r="E29" s="85">
        <v>15.81</v>
      </c>
      <c r="F29" s="46">
        <f t="shared" si="1"/>
        <v>521.73</v>
      </c>
    </row>
    <row r="30" spans="1:6" ht="15.75">
      <c r="A30" s="115"/>
      <c r="B30" s="49" t="s">
        <v>94</v>
      </c>
      <c r="C30" s="48" t="s">
        <v>56</v>
      </c>
      <c r="D30" s="43">
        <v>63</v>
      </c>
      <c r="E30" s="85">
        <v>15.81</v>
      </c>
      <c r="F30" s="46">
        <f t="shared" si="1"/>
        <v>996.03000000000009</v>
      </c>
    </row>
    <row r="31" spans="1:6" ht="15.75">
      <c r="A31" s="115"/>
      <c r="B31" s="49" t="s">
        <v>95</v>
      </c>
      <c r="C31" s="48" t="s">
        <v>56</v>
      </c>
      <c r="D31" s="43">
        <v>3</v>
      </c>
      <c r="E31" s="85">
        <v>15.81</v>
      </c>
      <c r="F31" s="46">
        <f t="shared" si="1"/>
        <v>47.43</v>
      </c>
    </row>
    <row r="32" spans="1:6" ht="15.75">
      <c r="A32" s="115"/>
      <c r="B32" s="49" t="s">
        <v>90</v>
      </c>
      <c r="C32" s="48" t="s">
        <v>57</v>
      </c>
      <c r="D32" s="46">
        <f>(F28+SUM(F12:F20,F29:F31))*6/12</f>
        <v>1654.3799999999999</v>
      </c>
      <c r="E32" s="111">
        <v>5.3749999999999999E-2</v>
      </c>
      <c r="F32" s="46">
        <f>ROUND((D32*E32),2)</f>
        <v>88.92</v>
      </c>
    </row>
    <row r="33" spans="1:6" ht="16.5" thickBot="1">
      <c r="A33" s="116"/>
      <c r="B33" s="131" t="s">
        <v>88</v>
      </c>
      <c r="C33" s="131"/>
      <c r="D33" s="131"/>
      <c r="E33" s="131"/>
      <c r="F33" s="81">
        <f>SUM(F12:F32)</f>
        <v>4206.75</v>
      </c>
    </row>
    <row r="34" spans="1:6" ht="17.25" thickTop="1" thickBot="1">
      <c r="A34" s="118" t="s">
        <v>6</v>
      </c>
      <c r="B34" s="118"/>
      <c r="C34" s="118"/>
      <c r="D34" s="118"/>
      <c r="E34" s="118"/>
      <c r="F34" s="82" t="str">
        <f>IF(F11=0, "", SUM(-F33,F11))</f>
        <v/>
      </c>
    </row>
    <row r="35" spans="1:6" ht="16.5" thickTop="1">
      <c r="A35" s="117" t="s">
        <v>7</v>
      </c>
      <c r="B35" s="49" t="s">
        <v>92</v>
      </c>
      <c r="C35" s="48" t="s">
        <v>54</v>
      </c>
      <c r="D35" s="50">
        <v>1</v>
      </c>
      <c r="E35" s="42">
        <v>698.35</v>
      </c>
      <c r="F35" s="46">
        <f>D35*E35</f>
        <v>698.35</v>
      </c>
    </row>
    <row r="36" spans="1:6" ht="15.75">
      <c r="A36" s="115"/>
      <c r="B36" s="49" t="s">
        <v>96</v>
      </c>
      <c r="C36" s="48" t="s">
        <v>54</v>
      </c>
      <c r="D36" s="50">
        <v>1</v>
      </c>
      <c r="E36" s="42">
        <v>132.58000000000001</v>
      </c>
      <c r="F36" s="46">
        <f>D36*E36</f>
        <v>132.58000000000001</v>
      </c>
    </row>
    <row r="37" spans="1:6" ht="15.75">
      <c r="A37" s="115"/>
      <c r="B37" s="49" t="s">
        <v>97</v>
      </c>
      <c r="C37" s="48" t="s">
        <v>54</v>
      </c>
      <c r="D37" s="50">
        <v>1</v>
      </c>
      <c r="E37" s="42">
        <v>38.75</v>
      </c>
      <c r="F37" s="46">
        <f>D37*E37</f>
        <v>38.75</v>
      </c>
    </row>
    <row r="38" spans="1:6" ht="15.75">
      <c r="A38" s="115"/>
      <c r="B38" s="49" t="s">
        <v>47</v>
      </c>
      <c r="C38" s="48" t="s">
        <v>54</v>
      </c>
      <c r="D38" s="50">
        <v>1</v>
      </c>
      <c r="E38" s="42">
        <v>7.5</v>
      </c>
      <c r="F38" s="46">
        <f>D38*E38</f>
        <v>7.5</v>
      </c>
    </row>
    <row r="39" spans="1:6" ht="15.75">
      <c r="A39" s="115"/>
      <c r="B39" s="49" t="s">
        <v>59</v>
      </c>
      <c r="C39" s="48" t="s">
        <v>54</v>
      </c>
      <c r="D39" s="50">
        <v>1</v>
      </c>
      <c r="E39" s="42">
        <v>63.5</v>
      </c>
      <c r="F39" s="46">
        <v>63.5</v>
      </c>
    </row>
    <row r="40" spans="1:6" ht="15.75">
      <c r="A40" s="115"/>
      <c r="B40" s="49" t="s">
        <v>98</v>
      </c>
      <c r="C40" s="48" t="s">
        <v>54</v>
      </c>
      <c r="D40" s="50">
        <v>1</v>
      </c>
      <c r="E40" s="42">
        <v>206</v>
      </c>
      <c r="F40" s="46">
        <f>D40*E40</f>
        <v>206</v>
      </c>
    </row>
    <row r="41" spans="1:6" ht="15.75">
      <c r="A41" s="115"/>
      <c r="B41" s="130" t="s">
        <v>89</v>
      </c>
      <c r="C41" s="130"/>
      <c r="D41" s="130"/>
      <c r="E41" s="130"/>
      <c r="F41" s="51">
        <f>SUM(F35:F40)</f>
        <v>1146.68</v>
      </c>
    </row>
    <row r="42" spans="1:6" ht="16.5" thickBot="1">
      <c r="A42" s="129" t="s">
        <v>8</v>
      </c>
      <c r="B42" s="129"/>
      <c r="C42" s="129"/>
      <c r="D42" s="129"/>
      <c r="E42" s="129"/>
      <c r="F42" s="81">
        <f>SUM(F41,F33)</f>
        <v>5353.43</v>
      </c>
    </row>
    <row r="43" spans="1:6" ht="17.25" thickTop="1" thickBot="1">
      <c r="A43" s="118" t="s">
        <v>9</v>
      </c>
      <c r="B43" s="118"/>
      <c r="C43" s="118"/>
      <c r="D43" s="118"/>
      <c r="E43" s="118"/>
      <c r="F43" s="82" t="str">
        <f>IF(F11=0, "", SUM(-F42,F11))</f>
        <v/>
      </c>
    </row>
    <row r="44" spans="1:6" ht="15.75" thickTop="1"/>
    <row r="45" spans="1:6" ht="15.75">
      <c r="A45" s="52"/>
    </row>
  </sheetData>
  <mergeCells count="15">
    <mergeCell ref="F4:F5"/>
    <mergeCell ref="A4:A5"/>
    <mergeCell ref="B4:B5"/>
    <mergeCell ref="C4:C5"/>
    <mergeCell ref="D4:D5"/>
    <mergeCell ref="E4:E5"/>
    <mergeCell ref="A43:E43"/>
    <mergeCell ref="A42:E42"/>
    <mergeCell ref="B11:E11"/>
    <mergeCell ref="B33:E33"/>
    <mergeCell ref="B41:E41"/>
    <mergeCell ref="A6:A11"/>
    <mergeCell ref="A12:A33"/>
    <mergeCell ref="A35:A41"/>
    <mergeCell ref="A34:E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4FE9-81F4-40DF-A662-3557DA98F9F5}">
  <dimension ref="A1:F45"/>
  <sheetViews>
    <sheetView zoomScale="80" zoomScaleNormal="80" workbookViewId="0">
      <selection activeCell="G36" sqref="G36"/>
    </sheetView>
  </sheetViews>
  <sheetFormatPr defaultRowHeight="15"/>
  <cols>
    <col min="1" max="1" width="25" bestFit="1" customWidth="1"/>
    <col min="2" max="2" width="49.42578125" bestFit="1" customWidth="1"/>
    <col min="3" max="3" width="6.7109375" bestFit="1" customWidth="1"/>
    <col min="4" max="4" width="12.28515625" bestFit="1" customWidth="1"/>
    <col min="5" max="5" width="20" bestFit="1" customWidth="1"/>
    <col min="6" max="6" width="16.28515625" bestFit="1" customWidth="1"/>
  </cols>
  <sheetData>
    <row r="1" spans="1:6" ht="33.75">
      <c r="A1" s="13" t="s">
        <v>119</v>
      </c>
      <c r="B1" s="1"/>
      <c r="C1" s="1"/>
      <c r="D1" s="1"/>
      <c r="E1" s="2"/>
      <c r="F1" s="1"/>
    </row>
    <row r="2" spans="1:6" ht="15.75">
      <c r="A2" s="3"/>
      <c r="B2" s="4" t="s">
        <v>120</v>
      </c>
      <c r="C2" s="3"/>
      <c r="D2" s="3"/>
      <c r="E2" s="5"/>
      <c r="F2" s="3"/>
    </row>
    <row r="3" spans="1:6" ht="16.5" thickBot="1">
      <c r="A3" s="3"/>
      <c r="B3" s="4"/>
      <c r="C3" s="3"/>
      <c r="D3" s="3"/>
      <c r="E3" s="5"/>
      <c r="F3" s="3"/>
    </row>
    <row r="4" spans="1:6" ht="15.75" thickTop="1">
      <c r="A4" s="119" t="s">
        <v>85</v>
      </c>
      <c r="B4" s="121" t="s">
        <v>86</v>
      </c>
      <c r="C4" s="123" t="s">
        <v>61</v>
      </c>
      <c r="D4" s="136" t="s">
        <v>62</v>
      </c>
      <c r="E4" s="127" t="s">
        <v>63</v>
      </c>
      <c r="F4" s="134" t="s">
        <v>64</v>
      </c>
    </row>
    <row r="5" spans="1:6">
      <c r="A5" s="120"/>
      <c r="B5" s="122"/>
      <c r="C5" s="124"/>
      <c r="D5" s="137"/>
      <c r="E5" s="128"/>
      <c r="F5" s="135"/>
    </row>
    <row r="6" spans="1:6" ht="15.75">
      <c r="A6" s="133" t="s">
        <v>1</v>
      </c>
      <c r="B6" s="44" t="s">
        <v>2</v>
      </c>
      <c r="C6" s="44"/>
      <c r="D6" s="45" t="s">
        <v>65</v>
      </c>
      <c r="E6" s="46" t="s">
        <v>66</v>
      </c>
      <c r="F6" s="45"/>
    </row>
    <row r="7" spans="1:6" ht="15.75">
      <c r="A7" s="114"/>
      <c r="B7" s="47" t="s">
        <v>3</v>
      </c>
      <c r="C7" s="48" t="s">
        <v>48</v>
      </c>
      <c r="D7" s="84">
        <v>0</v>
      </c>
      <c r="E7" s="42">
        <v>0</v>
      </c>
      <c r="F7" s="46">
        <f>D7*E7</f>
        <v>0</v>
      </c>
    </row>
    <row r="8" spans="1:6" ht="15.75">
      <c r="A8" s="114"/>
      <c r="B8" s="47" t="s">
        <v>4</v>
      </c>
      <c r="C8" s="48" t="s">
        <v>48</v>
      </c>
      <c r="D8" s="84">
        <v>0</v>
      </c>
      <c r="E8" s="42">
        <v>0</v>
      </c>
      <c r="F8" s="46">
        <f>D8*E8</f>
        <v>0</v>
      </c>
    </row>
    <row r="9" spans="1:6" ht="15.75">
      <c r="A9" s="114"/>
      <c r="B9" s="47" t="s">
        <v>49</v>
      </c>
      <c r="C9" s="48" t="s">
        <v>48</v>
      </c>
      <c r="D9" s="84">
        <v>0</v>
      </c>
      <c r="E9" s="42">
        <v>0</v>
      </c>
      <c r="F9" s="46">
        <v>0</v>
      </c>
    </row>
    <row r="10" spans="1:6" ht="15.75">
      <c r="A10" s="114"/>
      <c r="B10" s="47" t="s">
        <v>50</v>
      </c>
      <c r="C10" s="48" t="s">
        <v>48</v>
      </c>
      <c r="D10" s="84">
        <v>0</v>
      </c>
      <c r="E10" s="42">
        <v>0</v>
      </c>
      <c r="F10" s="46">
        <f>D10*E10</f>
        <v>0</v>
      </c>
    </row>
    <row r="11" spans="1:6" ht="15.75">
      <c r="A11" s="114"/>
      <c r="B11" s="132" t="s">
        <v>87</v>
      </c>
      <c r="C11" s="132"/>
      <c r="D11" s="132"/>
      <c r="E11" s="132"/>
      <c r="F11" s="51">
        <f>SUM(F7:F10)</f>
        <v>0</v>
      </c>
    </row>
    <row r="12" spans="1:6" ht="15.75">
      <c r="A12" s="115" t="s">
        <v>5</v>
      </c>
      <c r="B12" s="49" t="s">
        <v>99</v>
      </c>
      <c r="C12" s="48" t="s">
        <v>51</v>
      </c>
      <c r="D12" s="43">
        <v>6</v>
      </c>
      <c r="E12" s="42">
        <v>40</v>
      </c>
      <c r="F12" s="46">
        <f>D12*E12</f>
        <v>240</v>
      </c>
    </row>
    <row r="13" spans="1:6" ht="15.75">
      <c r="A13" s="115"/>
      <c r="B13" s="49" t="s">
        <v>100</v>
      </c>
      <c r="C13" s="48" t="s">
        <v>52</v>
      </c>
      <c r="D13" s="43">
        <v>8</v>
      </c>
      <c r="E13" s="42">
        <v>30</v>
      </c>
      <c r="F13" s="46">
        <f t="shared" ref="F13:F31" si="0">D13*E13</f>
        <v>240</v>
      </c>
    </row>
    <row r="14" spans="1:6" ht="15.75">
      <c r="A14" s="115"/>
      <c r="B14" s="49" t="s">
        <v>67</v>
      </c>
      <c r="C14" s="48" t="s">
        <v>48</v>
      </c>
      <c r="D14" s="43">
        <v>667</v>
      </c>
      <c r="E14" s="42">
        <v>0.52</v>
      </c>
      <c r="F14" s="46">
        <f t="shared" si="0"/>
        <v>346.84000000000003</v>
      </c>
    </row>
    <row r="15" spans="1:6" ht="15.75">
      <c r="A15" s="115"/>
      <c r="B15" s="49" t="s">
        <v>58</v>
      </c>
      <c r="C15" s="48" t="s">
        <v>48</v>
      </c>
      <c r="D15" s="43">
        <v>193</v>
      </c>
      <c r="E15" s="42">
        <v>0.33</v>
      </c>
      <c r="F15" s="46">
        <f t="shared" si="0"/>
        <v>63.690000000000005</v>
      </c>
    </row>
    <row r="16" spans="1:6" ht="15.75">
      <c r="A16" s="115"/>
      <c r="B16" s="49" t="s">
        <v>105</v>
      </c>
      <c r="C16" s="48" t="s">
        <v>48</v>
      </c>
      <c r="D16" s="43">
        <v>11</v>
      </c>
      <c r="E16" s="42">
        <v>1.65</v>
      </c>
      <c r="F16" s="46">
        <f t="shared" si="0"/>
        <v>18.149999999999999</v>
      </c>
    </row>
    <row r="17" spans="1:6" ht="15.75">
      <c r="A17" s="115"/>
      <c r="B17" s="49" t="s">
        <v>101</v>
      </c>
      <c r="C17" s="48" t="s">
        <v>53</v>
      </c>
      <c r="D17" s="43">
        <v>0.33</v>
      </c>
      <c r="E17" s="42">
        <v>82</v>
      </c>
      <c r="F17" s="46">
        <f t="shared" si="0"/>
        <v>27.060000000000002</v>
      </c>
    </row>
    <row r="18" spans="1:6" ht="15.75">
      <c r="A18" s="115"/>
      <c r="B18" s="49" t="s">
        <v>106</v>
      </c>
      <c r="C18" s="48" t="s">
        <v>54</v>
      </c>
      <c r="D18" s="43">
        <v>1</v>
      </c>
      <c r="E18" s="85">
        <v>220.74</v>
      </c>
      <c r="F18" s="46">
        <f t="shared" si="0"/>
        <v>220.74</v>
      </c>
    </row>
    <row r="19" spans="1:6" ht="15.75">
      <c r="A19" s="115"/>
      <c r="B19" s="49" t="s">
        <v>102</v>
      </c>
      <c r="C19" s="48" t="s">
        <v>54</v>
      </c>
      <c r="D19" s="43">
        <v>1</v>
      </c>
      <c r="E19" s="85">
        <v>186.24</v>
      </c>
      <c r="F19" s="46">
        <f t="shared" si="0"/>
        <v>186.24</v>
      </c>
    </row>
    <row r="20" spans="1:6" ht="15.75">
      <c r="A20" s="115"/>
      <c r="B20" s="49" t="s">
        <v>44</v>
      </c>
      <c r="C20" s="48" t="s">
        <v>54</v>
      </c>
      <c r="D20" s="43">
        <v>1</v>
      </c>
      <c r="E20" s="85">
        <v>50</v>
      </c>
      <c r="F20" s="46">
        <f t="shared" si="0"/>
        <v>50</v>
      </c>
    </row>
    <row r="21" spans="1:6" ht="15.75">
      <c r="A21" s="115"/>
      <c r="B21" s="49" t="s">
        <v>45</v>
      </c>
      <c r="C21" s="48" t="s">
        <v>48</v>
      </c>
      <c r="D21" s="43">
        <v>2500</v>
      </c>
      <c r="E21" s="85">
        <v>0.05</v>
      </c>
      <c r="F21" s="46">
        <f t="shared" si="0"/>
        <v>125</v>
      </c>
    </row>
    <row r="22" spans="1:6" ht="15.75">
      <c r="A22" s="115"/>
      <c r="B22" s="49" t="s">
        <v>103</v>
      </c>
      <c r="C22" s="48" t="s">
        <v>54</v>
      </c>
      <c r="D22" s="43">
        <v>1</v>
      </c>
      <c r="E22" s="85">
        <v>50</v>
      </c>
      <c r="F22" s="46">
        <f t="shared" si="0"/>
        <v>50</v>
      </c>
    </row>
    <row r="23" spans="1:6" ht="15.75">
      <c r="A23" s="115"/>
      <c r="B23" s="49" t="s">
        <v>59</v>
      </c>
      <c r="C23" s="48" t="s">
        <v>60</v>
      </c>
      <c r="D23" s="43">
        <v>3</v>
      </c>
      <c r="E23" s="85">
        <v>13.94</v>
      </c>
      <c r="F23" s="46">
        <v>41.82</v>
      </c>
    </row>
    <row r="24" spans="1:6" ht="15.75">
      <c r="A24" s="115"/>
      <c r="B24" s="49" t="s">
        <v>104</v>
      </c>
      <c r="C24" s="48" t="s">
        <v>52</v>
      </c>
      <c r="D24" s="43">
        <v>250</v>
      </c>
      <c r="E24" s="85">
        <v>1.319</v>
      </c>
      <c r="F24" s="46">
        <f t="shared" si="0"/>
        <v>329.75</v>
      </c>
    </row>
    <row r="25" spans="1:6" ht="15.75">
      <c r="A25" s="115"/>
      <c r="B25" s="49" t="s">
        <v>46</v>
      </c>
      <c r="C25" s="48" t="s">
        <v>55</v>
      </c>
      <c r="D25" s="43">
        <v>1125</v>
      </c>
      <c r="E25" s="85">
        <v>0.12</v>
      </c>
      <c r="F25" s="46">
        <f t="shared" si="0"/>
        <v>135</v>
      </c>
    </row>
    <row r="26" spans="1:6" ht="15.75">
      <c r="A26" s="115"/>
      <c r="B26" s="49" t="s">
        <v>107</v>
      </c>
      <c r="C26" s="49" t="s">
        <v>54</v>
      </c>
      <c r="D26" s="43">
        <v>1</v>
      </c>
      <c r="E26" s="85">
        <v>120</v>
      </c>
      <c r="F26" s="46">
        <f t="shared" si="0"/>
        <v>120</v>
      </c>
    </row>
    <row r="27" spans="1:6" ht="15.75">
      <c r="A27" s="115"/>
      <c r="B27" s="49" t="s">
        <v>91</v>
      </c>
      <c r="C27" s="48" t="s">
        <v>48</v>
      </c>
      <c r="D27" s="43">
        <v>2500</v>
      </c>
      <c r="E27" s="86">
        <v>3.0000000000000001E-3</v>
      </c>
      <c r="F27" s="46">
        <f t="shared" si="0"/>
        <v>7.5</v>
      </c>
    </row>
    <row r="28" spans="1:6" ht="15.75">
      <c r="A28" s="115"/>
      <c r="B28" s="49" t="s">
        <v>92</v>
      </c>
      <c r="C28" s="48" t="s">
        <v>54</v>
      </c>
      <c r="D28" s="43">
        <v>1</v>
      </c>
      <c r="E28" s="42">
        <v>223.89</v>
      </c>
      <c r="F28" s="46">
        <f t="shared" si="0"/>
        <v>223.89</v>
      </c>
    </row>
    <row r="29" spans="1:6" ht="15.75">
      <c r="A29" s="115"/>
      <c r="B29" s="49" t="s">
        <v>93</v>
      </c>
      <c r="C29" s="48" t="s">
        <v>56</v>
      </c>
      <c r="D29" s="43">
        <v>48</v>
      </c>
      <c r="E29" s="85">
        <v>15.81</v>
      </c>
      <c r="F29" s="46">
        <f t="shared" si="0"/>
        <v>758.88</v>
      </c>
    </row>
    <row r="30" spans="1:6" ht="15.75">
      <c r="A30" s="115"/>
      <c r="B30" s="49" t="s">
        <v>94</v>
      </c>
      <c r="C30" s="48" t="s">
        <v>56</v>
      </c>
      <c r="D30" s="43">
        <v>76</v>
      </c>
      <c r="E30" s="85">
        <v>15.81</v>
      </c>
      <c r="F30" s="46">
        <f t="shared" si="0"/>
        <v>1201.56</v>
      </c>
    </row>
    <row r="31" spans="1:6" ht="15.75">
      <c r="A31" s="115"/>
      <c r="B31" s="49" t="s">
        <v>95</v>
      </c>
      <c r="C31" s="48" t="s">
        <v>56</v>
      </c>
      <c r="D31" s="43">
        <v>3.6</v>
      </c>
      <c r="E31" s="85">
        <v>15.81</v>
      </c>
      <c r="F31" s="46">
        <f t="shared" si="0"/>
        <v>56.916000000000004</v>
      </c>
    </row>
    <row r="32" spans="1:6" ht="15.75">
      <c r="A32" s="115"/>
      <c r="B32" s="49" t="s">
        <v>90</v>
      </c>
      <c r="C32" s="48" t="s">
        <v>57</v>
      </c>
      <c r="D32" s="46">
        <f>(F28+SUM(F12:F20,F29:F31))*6/12</f>
        <v>1816.9829999999999</v>
      </c>
      <c r="E32" s="111">
        <v>5.3749999999999999E-2</v>
      </c>
      <c r="F32" s="46">
        <f>ROUND((D32*E32),2)</f>
        <v>97.66</v>
      </c>
    </row>
    <row r="33" spans="1:6" ht="16.5" thickBot="1">
      <c r="A33" s="116"/>
      <c r="B33" s="131" t="s">
        <v>88</v>
      </c>
      <c r="C33" s="131"/>
      <c r="D33" s="131"/>
      <c r="E33" s="131"/>
      <c r="F33" s="81">
        <f>ROUNDUP(SUM(F12:F32),2)</f>
        <v>4540.7</v>
      </c>
    </row>
    <row r="34" spans="1:6" ht="17.25" thickTop="1" thickBot="1">
      <c r="A34" s="118" t="s">
        <v>6</v>
      </c>
      <c r="B34" s="118"/>
      <c r="C34" s="118"/>
      <c r="D34" s="118"/>
      <c r="E34" s="118"/>
      <c r="F34" s="82" t="str">
        <f>IF(F11=0, "", SUM(-F33,F11))</f>
        <v/>
      </c>
    </row>
    <row r="35" spans="1:6" ht="16.5" thickTop="1">
      <c r="A35" s="117" t="s">
        <v>7</v>
      </c>
      <c r="B35" s="49" t="s">
        <v>92</v>
      </c>
      <c r="C35" s="48" t="s">
        <v>54</v>
      </c>
      <c r="D35" s="50">
        <v>1</v>
      </c>
      <c r="E35" s="42">
        <v>409.44</v>
      </c>
      <c r="F35" s="46">
        <f>D35*E35</f>
        <v>409.44</v>
      </c>
    </row>
    <row r="36" spans="1:6" ht="15.75">
      <c r="A36" s="115"/>
      <c r="B36" s="49" t="s">
        <v>96</v>
      </c>
      <c r="C36" s="48" t="s">
        <v>54</v>
      </c>
      <c r="D36" s="50">
        <v>1</v>
      </c>
      <c r="E36" s="42">
        <v>132.58000000000001</v>
      </c>
      <c r="F36" s="46">
        <f>D36*E36</f>
        <v>132.58000000000001</v>
      </c>
    </row>
    <row r="37" spans="1:6" ht="15.75">
      <c r="A37" s="115"/>
      <c r="B37" s="49" t="s">
        <v>97</v>
      </c>
      <c r="C37" s="48" t="s">
        <v>54</v>
      </c>
      <c r="D37" s="50">
        <v>1</v>
      </c>
      <c r="E37" s="42">
        <v>38.75</v>
      </c>
      <c r="F37" s="46">
        <f>D37*E37</f>
        <v>38.75</v>
      </c>
    </row>
    <row r="38" spans="1:6" ht="15.75">
      <c r="A38" s="115"/>
      <c r="B38" s="49" t="s">
        <v>47</v>
      </c>
      <c r="C38" s="48" t="s">
        <v>54</v>
      </c>
      <c r="D38" s="50">
        <v>1</v>
      </c>
      <c r="E38" s="42">
        <v>7.5</v>
      </c>
      <c r="F38" s="46">
        <f>D38*E38</f>
        <v>7.5</v>
      </c>
    </row>
    <row r="39" spans="1:6" ht="15.75">
      <c r="A39" s="115"/>
      <c r="B39" s="49" t="s">
        <v>59</v>
      </c>
      <c r="C39" s="48" t="s">
        <v>54</v>
      </c>
      <c r="D39" s="50">
        <v>1</v>
      </c>
      <c r="E39" s="42">
        <v>63.5</v>
      </c>
      <c r="F39" s="46">
        <v>63.5</v>
      </c>
    </row>
    <row r="40" spans="1:6" ht="15.75">
      <c r="A40" s="115"/>
      <c r="B40" s="49" t="s">
        <v>98</v>
      </c>
      <c r="C40" s="48" t="s">
        <v>54</v>
      </c>
      <c r="D40" s="50">
        <v>1</v>
      </c>
      <c r="E40" s="42">
        <v>206</v>
      </c>
      <c r="F40" s="46">
        <f>D40*E40</f>
        <v>206</v>
      </c>
    </row>
    <row r="41" spans="1:6" ht="15.75">
      <c r="A41" s="115"/>
      <c r="B41" s="130" t="s">
        <v>89</v>
      </c>
      <c r="C41" s="130"/>
      <c r="D41" s="130"/>
      <c r="E41" s="130"/>
      <c r="F41" s="51">
        <f>SUM(F35:F40)</f>
        <v>857.77</v>
      </c>
    </row>
    <row r="42" spans="1:6" ht="16.5" thickBot="1">
      <c r="A42" s="129" t="s">
        <v>8</v>
      </c>
      <c r="B42" s="129"/>
      <c r="C42" s="129"/>
      <c r="D42" s="129"/>
      <c r="E42" s="129"/>
      <c r="F42" s="81">
        <f>SUM(F41,F33)</f>
        <v>5398.4699999999993</v>
      </c>
    </row>
    <row r="43" spans="1:6" ht="17.25" thickTop="1" thickBot="1">
      <c r="A43" s="118" t="s">
        <v>9</v>
      </c>
      <c r="B43" s="118"/>
      <c r="C43" s="118"/>
      <c r="D43" s="118"/>
      <c r="E43" s="118"/>
      <c r="F43" s="82" t="str">
        <f>IF(F11=0, "", SUM(-F42,F11))</f>
        <v/>
      </c>
    </row>
    <row r="44" spans="1:6" ht="15.75" thickTop="1"/>
    <row r="45" spans="1:6" ht="15.75">
      <c r="A45" s="52"/>
    </row>
  </sheetData>
  <mergeCells count="15">
    <mergeCell ref="F4:F5"/>
    <mergeCell ref="A43:E43"/>
    <mergeCell ref="A35:A41"/>
    <mergeCell ref="A42:E42"/>
    <mergeCell ref="B11:E11"/>
    <mergeCell ref="A4:A5"/>
    <mergeCell ref="B4:B5"/>
    <mergeCell ref="C4:C5"/>
    <mergeCell ref="D4:D5"/>
    <mergeCell ref="E4:E5"/>
    <mergeCell ref="A6:A11"/>
    <mergeCell ref="A12:A33"/>
    <mergeCell ref="B33:E33"/>
    <mergeCell ref="B41:E41"/>
    <mergeCell ref="A34:E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F5C0-8478-4CA0-97F4-1EF1650553EB}">
  <dimension ref="A2:G70"/>
  <sheetViews>
    <sheetView zoomScale="80" zoomScaleNormal="80" workbookViewId="0">
      <selection activeCell="L53" sqref="L53"/>
    </sheetView>
  </sheetViews>
  <sheetFormatPr defaultRowHeight="15"/>
  <cols>
    <col min="1" max="1" width="10" customWidth="1"/>
    <col min="2" max="2" width="51.5703125" customWidth="1"/>
    <col min="3" max="3" width="9.42578125" customWidth="1"/>
    <col min="4" max="4" width="13.85546875" customWidth="1"/>
    <col min="5" max="5" width="16.140625" customWidth="1"/>
    <col min="6" max="6" width="16.7109375" customWidth="1"/>
    <col min="7" max="7" width="19.42578125" customWidth="1"/>
  </cols>
  <sheetData>
    <row r="2" spans="1:7" ht="15.75">
      <c r="A2" s="16" t="s">
        <v>43</v>
      </c>
      <c r="B2" s="1"/>
      <c r="C2" s="1"/>
      <c r="D2" s="1"/>
      <c r="E2" s="2"/>
      <c r="F2" s="1"/>
      <c r="G2" s="1"/>
    </row>
    <row r="3" spans="1:7" ht="16.5" thickBot="1">
      <c r="A3" s="17"/>
      <c r="B3" s="18" t="s">
        <v>10</v>
      </c>
      <c r="C3" s="19"/>
      <c r="D3" s="19"/>
      <c r="E3" s="20"/>
      <c r="F3" s="19"/>
      <c r="G3" s="21"/>
    </row>
    <row r="4" spans="1:7" ht="15.75">
      <c r="A4" s="22" t="s">
        <v>11</v>
      </c>
      <c r="B4" s="4" t="s">
        <v>12</v>
      </c>
      <c r="C4" s="9" t="s">
        <v>13</v>
      </c>
      <c r="D4" s="9" t="s">
        <v>14</v>
      </c>
      <c r="E4" s="10" t="s">
        <v>15</v>
      </c>
      <c r="F4" s="9" t="s">
        <v>16</v>
      </c>
      <c r="G4" s="23" t="s">
        <v>17</v>
      </c>
    </row>
    <row r="5" spans="1:7" ht="15.75">
      <c r="A5" s="24"/>
      <c r="B5" s="6"/>
      <c r="C5" s="7" t="s">
        <v>18</v>
      </c>
      <c r="D5" s="7" t="s">
        <v>19</v>
      </c>
      <c r="E5" s="8" t="s">
        <v>19</v>
      </c>
      <c r="F5" s="7" t="s">
        <v>20</v>
      </c>
      <c r="G5" s="25" t="s">
        <v>20</v>
      </c>
    </row>
    <row r="6" spans="1:7" ht="15.75">
      <c r="A6" s="26"/>
      <c r="B6" s="3"/>
      <c r="C6" s="9"/>
      <c r="D6" s="9"/>
      <c r="E6" s="10"/>
      <c r="F6" s="9"/>
      <c r="G6" s="23"/>
    </row>
    <row r="7" spans="1:7" ht="15.75">
      <c r="A7" s="27" t="s">
        <v>21</v>
      </c>
      <c r="B7" s="4" t="s">
        <v>29</v>
      </c>
      <c r="C7" s="15">
        <v>2</v>
      </c>
      <c r="D7" s="14">
        <v>0.24</v>
      </c>
      <c r="E7" s="28">
        <v>0.2</v>
      </c>
      <c r="F7" s="10">
        <v>9.56</v>
      </c>
      <c r="G7" s="29">
        <v>25.4</v>
      </c>
    </row>
    <row r="8" spans="1:7" ht="15.75">
      <c r="A8" s="27">
        <v>3</v>
      </c>
      <c r="B8" s="4" t="s">
        <v>30</v>
      </c>
      <c r="C8" s="15">
        <v>1</v>
      </c>
      <c r="D8" s="14">
        <v>0.52</v>
      </c>
      <c r="E8" s="28">
        <v>0.43</v>
      </c>
      <c r="F8" s="10">
        <v>11.67</v>
      </c>
      <c r="G8" s="29">
        <v>45.41</v>
      </c>
    </row>
    <row r="9" spans="1:7" ht="15.75">
      <c r="A9" s="27">
        <v>3</v>
      </c>
      <c r="B9" s="4" t="s">
        <v>31</v>
      </c>
      <c r="C9" s="15">
        <v>1</v>
      </c>
      <c r="D9" s="14">
        <v>0.19</v>
      </c>
      <c r="E9" s="28">
        <v>0.16</v>
      </c>
      <c r="F9" s="10">
        <v>2.02</v>
      </c>
      <c r="G9" s="29">
        <v>3.17</v>
      </c>
    </row>
    <row r="10" spans="1:7" ht="15.75">
      <c r="A10" s="27">
        <v>4</v>
      </c>
      <c r="B10" s="4" t="s">
        <v>32</v>
      </c>
      <c r="C10" s="15">
        <v>1</v>
      </c>
      <c r="D10" s="14">
        <v>0.19</v>
      </c>
      <c r="E10" s="28">
        <v>0.16</v>
      </c>
      <c r="F10" s="10">
        <v>1.92</v>
      </c>
      <c r="G10" s="29">
        <v>2.89</v>
      </c>
    </row>
    <row r="11" spans="1:7" ht="15.75">
      <c r="A11" s="27">
        <v>4</v>
      </c>
      <c r="B11" s="4" t="s">
        <v>33</v>
      </c>
      <c r="C11" s="15">
        <v>1</v>
      </c>
      <c r="D11" s="14">
        <v>1.06</v>
      </c>
      <c r="E11" s="28">
        <v>0.88</v>
      </c>
      <c r="F11" s="10">
        <v>27.48</v>
      </c>
      <c r="G11" s="29">
        <v>50.95</v>
      </c>
    </row>
    <row r="12" spans="1:7" ht="15.75">
      <c r="A12" s="27" t="s">
        <v>22</v>
      </c>
      <c r="B12" s="4" t="s">
        <v>34</v>
      </c>
      <c r="C12" s="15">
        <v>2</v>
      </c>
      <c r="D12" s="14">
        <v>0.55000000000000004</v>
      </c>
      <c r="E12" s="28">
        <v>0.46</v>
      </c>
      <c r="F12" s="10">
        <v>7.56</v>
      </c>
      <c r="G12" s="29">
        <v>13.9</v>
      </c>
    </row>
    <row r="13" spans="1:7" ht="15.75">
      <c r="A13" s="27" t="s">
        <v>23</v>
      </c>
      <c r="B13" s="4" t="s">
        <v>35</v>
      </c>
      <c r="C13" s="15">
        <v>6</v>
      </c>
      <c r="D13" s="14">
        <v>0.22</v>
      </c>
      <c r="E13" s="28">
        <v>0.18</v>
      </c>
      <c r="F13" s="10">
        <v>37.380000000000003</v>
      </c>
      <c r="G13" s="29">
        <v>64.38</v>
      </c>
    </row>
    <row r="14" spans="1:7" ht="15.75">
      <c r="A14" s="27"/>
      <c r="B14" s="4"/>
      <c r="C14" s="15"/>
      <c r="D14" s="14"/>
      <c r="E14" s="28"/>
      <c r="F14" s="10"/>
      <c r="G14" s="29"/>
    </row>
    <row r="15" spans="1:7" ht="15.75">
      <c r="A15" s="27"/>
      <c r="B15" s="4" t="s">
        <v>24</v>
      </c>
      <c r="C15" s="11"/>
      <c r="D15" s="14">
        <v>2.97</v>
      </c>
      <c r="E15" s="28"/>
      <c r="F15" s="10"/>
      <c r="G15" s="29"/>
    </row>
    <row r="16" spans="1:7" ht="15.75">
      <c r="A16" s="27"/>
      <c r="B16" s="4"/>
      <c r="C16" s="11"/>
      <c r="D16" s="14"/>
      <c r="E16" s="28"/>
      <c r="F16" s="10"/>
      <c r="G16" s="29"/>
    </row>
    <row r="17" spans="1:7" ht="15.75">
      <c r="A17" s="27" t="s">
        <v>25</v>
      </c>
      <c r="B17" s="4" t="s">
        <v>36</v>
      </c>
      <c r="C17" s="15">
        <v>4</v>
      </c>
      <c r="D17" s="14">
        <v>4.51</v>
      </c>
      <c r="E17" s="28">
        <v>3.76</v>
      </c>
      <c r="F17" s="10">
        <v>176.92</v>
      </c>
      <c r="G17" s="29">
        <v>251.92</v>
      </c>
    </row>
    <row r="18" spans="1:7" ht="15.75">
      <c r="A18" s="27" t="s">
        <v>25</v>
      </c>
      <c r="B18" s="4" t="s">
        <v>37</v>
      </c>
      <c r="C18" s="15">
        <v>6</v>
      </c>
      <c r="D18" s="14">
        <v>18.579999999999998</v>
      </c>
      <c r="E18" s="28">
        <v>15.48</v>
      </c>
      <c r="F18" s="10">
        <v>127.08</v>
      </c>
      <c r="G18" s="29">
        <v>239.34</v>
      </c>
    </row>
    <row r="19" spans="1:7" ht="15.75">
      <c r="A19" s="27">
        <v>9</v>
      </c>
      <c r="B19" s="4" t="s">
        <v>38</v>
      </c>
      <c r="C19" s="15">
        <v>1</v>
      </c>
      <c r="D19" s="14">
        <v>0.18</v>
      </c>
      <c r="E19" s="28">
        <v>0.15</v>
      </c>
      <c r="F19" s="10">
        <v>1.87</v>
      </c>
      <c r="G19" s="29">
        <v>3.89</v>
      </c>
    </row>
    <row r="20" spans="1:7" ht="15.75">
      <c r="A20" s="27">
        <v>9</v>
      </c>
      <c r="B20" s="4" t="s">
        <v>68</v>
      </c>
      <c r="C20" s="15">
        <v>1</v>
      </c>
      <c r="D20" s="14">
        <v>0.76</v>
      </c>
      <c r="E20" s="28">
        <v>0.63</v>
      </c>
      <c r="F20" s="10">
        <v>18.53</v>
      </c>
      <c r="G20" s="29">
        <v>26.38</v>
      </c>
    </row>
    <row r="21" spans="1:7" ht="15.75">
      <c r="A21" s="27"/>
      <c r="B21" s="4"/>
      <c r="C21" s="11"/>
      <c r="D21" s="14"/>
      <c r="E21" s="28"/>
      <c r="F21" s="10"/>
      <c r="G21" s="29"/>
    </row>
    <row r="22" spans="1:7" ht="15.75">
      <c r="A22" s="27"/>
      <c r="B22" s="4" t="s">
        <v>26</v>
      </c>
      <c r="C22" s="11"/>
      <c r="D22" s="14">
        <v>24.029999999999998</v>
      </c>
      <c r="E22" s="28"/>
      <c r="F22" s="10"/>
      <c r="G22" s="29"/>
    </row>
    <row r="23" spans="1:7" ht="15.75">
      <c r="A23" s="30"/>
      <c r="B23" s="3"/>
      <c r="C23" s="31"/>
      <c r="D23" s="32"/>
      <c r="E23" s="33"/>
      <c r="F23" s="32"/>
      <c r="G23" s="34"/>
    </row>
    <row r="24" spans="1:7" ht="15.75">
      <c r="A24" s="35" t="s">
        <v>27</v>
      </c>
      <c r="B24" s="36"/>
      <c r="C24" s="37" t="s">
        <v>0</v>
      </c>
      <c r="D24" s="38" t="s">
        <v>0</v>
      </c>
      <c r="E24" s="39" t="s">
        <v>0</v>
      </c>
      <c r="F24" s="37" t="s">
        <v>0</v>
      </c>
      <c r="G24" s="40" t="s">
        <v>0</v>
      </c>
    </row>
    <row r="25" spans="1:7" ht="16.5" thickBot="1">
      <c r="A25" s="53" t="s">
        <v>28</v>
      </c>
      <c r="B25" s="54"/>
      <c r="C25" s="55" t="s">
        <v>0</v>
      </c>
      <c r="D25" s="56">
        <v>26.24</v>
      </c>
      <c r="E25" s="57">
        <v>21.86</v>
      </c>
      <c r="F25" s="58">
        <v>421.99</v>
      </c>
      <c r="G25" s="59">
        <v>701.25</v>
      </c>
    </row>
    <row r="27" spans="1:7" ht="15.75">
      <c r="A27" s="16" t="s">
        <v>121</v>
      </c>
      <c r="B27" s="1"/>
      <c r="C27" s="1"/>
      <c r="D27" s="1"/>
      <c r="E27" s="2"/>
      <c r="F27" s="1"/>
      <c r="G27" s="1"/>
    </row>
    <row r="28" spans="1:7" ht="16.5" thickBot="1">
      <c r="A28" s="17"/>
      <c r="B28" s="18" t="s">
        <v>10</v>
      </c>
      <c r="C28" s="19"/>
      <c r="D28" s="19"/>
      <c r="E28" s="20"/>
      <c r="F28" s="19"/>
      <c r="G28" s="21"/>
    </row>
    <row r="29" spans="1:7" ht="15.75">
      <c r="A29" s="22" t="s">
        <v>11</v>
      </c>
      <c r="B29" s="4" t="s">
        <v>12</v>
      </c>
      <c r="C29" s="9" t="s">
        <v>13</v>
      </c>
      <c r="D29" s="9" t="s">
        <v>14</v>
      </c>
      <c r="E29" s="10" t="s">
        <v>15</v>
      </c>
      <c r="F29" s="9" t="s">
        <v>16</v>
      </c>
      <c r="G29" s="23" t="s">
        <v>17</v>
      </c>
    </row>
    <row r="30" spans="1:7" ht="15.75">
      <c r="A30" s="24"/>
      <c r="B30" s="6"/>
      <c r="C30" s="7" t="s">
        <v>18</v>
      </c>
      <c r="D30" s="7" t="s">
        <v>19</v>
      </c>
      <c r="E30" s="8" t="s">
        <v>19</v>
      </c>
      <c r="F30" s="7" t="s">
        <v>20</v>
      </c>
      <c r="G30" s="25" t="s">
        <v>20</v>
      </c>
    </row>
    <row r="31" spans="1:7" ht="15.75">
      <c r="A31" s="26"/>
      <c r="B31" s="3"/>
      <c r="C31" s="9"/>
      <c r="D31" s="9"/>
      <c r="E31" s="10"/>
      <c r="F31" s="9"/>
      <c r="G31" s="23"/>
    </row>
    <row r="32" spans="1:7" ht="15.75">
      <c r="A32" s="27" t="s">
        <v>21</v>
      </c>
      <c r="B32" s="4" t="s">
        <v>29</v>
      </c>
      <c r="C32" s="15">
        <v>2</v>
      </c>
      <c r="D32" s="14">
        <v>0.24</v>
      </c>
      <c r="E32" s="28">
        <v>0.2</v>
      </c>
      <c r="F32" s="10">
        <v>9.56</v>
      </c>
      <c r="G32" s="29">
        <v>25.4</v>
      </c>
    </row>
    <row r="33" spans="1:7" ht="15.75">
      <c r="A33" s="27">
        <v>3</v>
      </c>
      <c r="B33" s="4" t="s">
        <v>30</v>
      </c>
      <c r="C33" s="15">
        <v>1</v>
      </c>
      <c r="D33" s="14">
        <v>0.52</v>
      </c>
      <c r="E33" s="28">
        <v>0.43</v>
      </c>
      <c r="F33" s="10">
        <v>11.67</v>
      </c>
      <c r="G33" s="29">
        <v>45.41</v>
      </c>
    </row>
    <row r="34" spans="1:7" ht="15.75">
      <c r="A34" s="27">
        <v>3</v>
      </c>
      <c r="B34" s="4" t="s">
        <v>31</v>
      </c>
      <c r="C34" s="15">
        <v>1</v>
      </c>
      <c r="D34" s="14">
        <v>0.19</v>
      </c>
      <c r="E34" s="28">
        <v>0.16</v>
      </c>
      <c r="F34" s="10">
        <v>2.02</v>
      </c>
      <c r="G34" s="29">
        <v>3.17</v>
      </c>
    </row>
    <row r="35" spans="1:7" ht="15.75">
      <c r="A35" s="27">
        <v>4</v>
      </c>
      <c r="B35" s="4" t="s">
        <v>32</v>
      </c>
      <c r="C35" s="15">
        <v>1</v>
      </c>
      <c r="D35" s="14">
        <v>0.19</v>
      </c>
      <c r="E35" s="28">
        <v>0.16</v>
      </c>
      <c r="F35" s="10">
        <v>1.92</v>
      </c>
      <c r="G35" s="29">
        <v>2.89</v>
      </c>
    </row>
    <row r="36" spans="1:7" ht="15.75">
      <c r="A36" s="27">
        <v>4</v>
      </c>
      <c r="B36" s="4" t="s">
        <v>33</v>
      </c>
      <c r="C36" s="15">
        <v>1</v>
      </c>
      <c r="D36" s="14">
        <v>1.06</v>
      </c>
      <c r="E36" s="28">
        <v>0.88</v>
      </c>
      <c r="F36" s="10">
        <v>27.48</v>
      </c>
      <c r="G36" s="29">
        <v>50.95</v>
      </c>
    </row>
    <row r="37" spans="1:7" ht="15.75">
      <c r="A37" s="27" t="s">
        <v>22</v>
      </c>
      <c r="B37" s="4" t="s">
        <v>34</v>
      </c>
      <c r="C37" s="15">
        <v>2</v>
      </c>
      <c r="D37" s="14">
        <v>0.55000000000000004</v>
      </c>
      <c r="E37" s="28">
        <v>0.46</v>
      </c>
      <c r="F37" s="10">
        <v>7.56</v>
      </c>
      <c r="G37" s="29">
        <v>13.9</v>
      </c>
    </row>
    <row r="38" spans="1:7" ht="15.75">
      <c r="A38" s="27" t="s">
        <v>23</v>
      </c>
      <c r="B38" s="4" t="s">
        <v>35</v>
      </c>
      <c r="C38" s="15">
        <v>6</v>
      </c>
      <c r="D38" s="14">
        <v>0.22</v>
      </c>
      <c r="E38" s="28">
        <v>0.18</v>
      </c>
      <c r="F38" s="10">
        <v>37.380000000000003</v>
      </c>
      <c r="G38" s="29">
        <v>64.38</v>
      </c>
    </row>
    <row r="39" spans="1:7" ht="15.75">
      <c r="A39" s="27"/>
      <c r="B39" s="4"/>
      <c r="C39" s="11"/>
      <c r="D39" s="14"/>
      <c r="E39" s="28"/>
      <c r="F39" s="10"/>
      <c r="G39" s="29"/>
    </row>
    <row r="40" spans="1:7" ht="15.75">
      <c r="A40" s="27"/>
      <c r="B40" s="4" t="s">
        <v>24</v>
      </c>
      <c r="C40" s="11"/>
      <c r="D40" s="14">
        <v>2.97</v>
      </c>
      <c r="E40" s="28"/>
      <c r="F40" s="10"/>
      <c r="G40" s="29"/>
    </row>
    <row r="41" spans="1:7" ht="15.75">
      <c r="A41" s="27"/>
      <c r="B41" s="4"/>
      <c r="C41" s="11"/>
      <c r="D41" s="14"/>
      <c r="E41" s="28"/>
      <c r="F41" s="10"/>
      <c r="G41" s="29"/>
    </row>
    <row r="42" spans="1:7" ht="15.75">
      <c r="A42" s="27" t="s">
        <v>25</v>
      </c>
      <c r="B42" s="4" t="s">
        <v>122</v>
      </c>
      <c r="C42" s="15">
        <v>3</v>
      </c>
      <c r="D42" s="14">
        <v>32.83</v>
      </c>
      <c r="E42" s="28">
        <v>6.84</v>
      </c>
      <c r="F42" s="10">
        <v>126.96000000000001</v>
      </c>
      <c r="G42" s="29">
        <v>262.53000000000003</v>
      </c>
    </row>
    <row r="43" spans="1:7" ht="15.75">
      <c r="A43" s="27" t="s">
        <v>25</v>
      </c>
      <c r="B43" s="4" t="s">
        <v>37</v>
      </c>
      <c r="C43" s="15">
        <v>5</v>
      </c>
      <c r="D43" s="14">
        <v>15.48</v>
      </c>
      <c r="E43" s="28">
        <v>12.9</v>
      </c>
      <c r="F43" s="10">
        <v>105.9</v>
      </c>
      <c r="G43" s="29">
        <v>199.45</v>
      </c>
    </row>
    <row r="44" spans="1:7" ht="15.75">
      <c r="A44" s="27">
        <v>9</v>
      </c>
      <c r="B44" s="4" t="s">
        <v>38</v>
      </c>
      <c r="C44" s="15">
        <v>1</v>
      </c>
      <c r="D44" s="14">
        <v>0.18</v>
      </c>
      <c r="E44" s="28">
        <v>0.15</v>
      </c>
      <c r="F44" s="10">
        <v>1.87</v>
      </c>
      <c r="G44" s="29">
        <v>3.89</v>
      </c>
    </row>
    <row r="45" spans="1:7" ht="15.75">
      <c r="A45" s="27">
        <v>9</v>
      </c>
      <c r="B45" s="4" t="s">
        <v>68</v>
      </c>
      <c r="C45" s="15">
        <v>1</v>
      </c>
      <c r="D45" s="14">
        <v>0.76</v>
      </c>
      <c r="E45" s="28">
        <v>0.63</v>
      </c>
      <c r="F45" s="10">
        <v>18.53</v>
      </c>
      <c r="G45" s="29">
        <v>26.38</v>
      </c>
    </row>
    <row r="46" spans="1:7" ht="15.75">
      <c r="A46" s="27"/>
      <c r="B46" s="4"/>
      <c r="C46" s="11"/>
      <c r="D46" s="14"/>
      <c r="E46" s="28"/>
      <c r="F46" s="10"/>
      <c r="G46" s="29"/>
    </row>
    <row r="47" spans="1:7" ht="15.75">
      <c r="A47" s="30"/>
      <c r="B47" s="3" t="s">
        <v>26</v>
      </c>
      <c r="C47" s="31"/>
      <c r="D47" s="32">
        <v>49.25</v>
      </c>
      <c r="E47" s="33"/>
      <c r="F47" s="32"/>
      <c r="G47" s="34"/>
    </row>
    <row r="48" spans="1:7" ht="15.75">
      <c r="A48" s="26"/>
      <c r="B48" s="3"/>
      <c r="C48" s="9"/>
      <c r="D48" s="14"/>
      <c r="E48" s="28"/>
      <c r="F48" s="9"/>
      <c r="G48" s="23"/>
    </row>
    <row r="49" spans="1:7" ht="15.75">
      <c r="A49" s="35" t="s">
        <v>27</v>
      </c>
      <c r="B49" s="36"/>
      <c r="C49" s="37" t="s">
        <v>0</v>
      </c>
      <c r="D49" s="38" t="s">
        <v>0</v>
      </c>
      <c r="E49" s="39" t="s">
        <v>0</v>
      </c>
      <c r="F49" s="12" t="s">
        <v>0</v>
      </c>
      <c r="G49" s="41" t="s">
        <v>0</v>
      </c>
    </row>
    <row r="50" spans="1:7" ht="16.5" thickBot="1">
      <c r="A50" s="65" t="s">
        <v>28</v>
      </c>
      <c r="B50" s="54"/>
      <c r="C50" s="55" t="s">
        <v>0</v>
      </c>
      <c r="D50" s="56">
        <v>52.22</v>
      </c>
      <c r="E50" s="57">
        <v>22.99</v>
      </c>
      <c r="F50" s="55">
        <v>350.85</v>
      </c>
      <c r="G50" s="64">
        <v>698.34999999999991</v>
      </c>
    </row>
    <row r="51" spans="1:7" ht="15.75">
      <c r="B51" s="3"/>
      <c r="C51" s="9"/>
      <c r="D51" s="9"/>
      <c r="E51" s="10"/>
      <c r="F51" s="9"/>
      <c r="G51" s="9"/>
    </row>
    <row r="52" spans="1:7" ht="15.75">
      <c r="A52" s="16" t="s">
        <v>39</v>
      </c>
      <c r="B52" s="1"/>
      <c r="C52" s="1"/>
      <c r="D52" s="1"/>
      <c r="E52" s="2"/>
      <c r="F52" s="1"/>
      <c r="G52" s="1"/>
    </row>
    <row r="53" spans="1:7" ht="16.5" thickBot="1">
      <c r="A53" s="17"/>
      <c r="B53" s="18" t="s">
        <v>40</v>
      </c>
      <c r="C53" s="19"/>
      <c r="D53" s="19"/>
      <c r="E53" s="20"/>
      <c r="F53" s="19"/>
      <c r="G53" s="21"/>
    </row>
    <row r="54" spans="1:7" ht="15.75">
      <c r="A54" s="22" t="s">
        <v>11</v>
      </c>
      <c r="B54" s="4" t="s">
        <v>12</v>
      </c>
      <c r="C54" s="9" t="s">
        <v>13</v>
      </c>
      <c r="D54" s="9" t="s">
        <v>14</v>
      </c>
      <c r="E54" s="10" t="s">
        <v>15</v>
      </c>
      <c r="F54" s="9" t="s">
        <v>16</v>
      </c>
      <c r="G54" s="23" t="s">
        <v>17</v>
      </c>
    </row>
    <row r="55" spans="1:7" ht="15.75">
      <c r="A55" s="24"/>
      <c r="B55" s="6"/>
      <c r="C55" s="7" t="s">
        <v>18</v>
      </c>
      <c r="D55" s="7" t="s">
        <v>19</v>
      </c>
      <c r="E55" s="8" t="s">
        <v>19</v>
      </c>
      <c r="F55" s="7" t="s">
        <v>20</v>
      </c>
      <c r="G55" s="25" t="s">
        <v>20</v>
      </c>
    </row>
    <row r="56" spans="1:7" ht="15.75">
      <c r="A56" s="26"/>
      <c r="B56" s="3"/>
      <c r="C56" s="9"/>
      <c r="D56" s="9"/>
      <c r="E56" s="10"/>
      <c r="F56" s="9"/>
      <c r="G56" s="23"/>
    </row>
    <row r="57" spans="1:7" ht="15.75">
      <c r="A57" s="27" t="s">
        <v>21</v>
      </c>
      <c r="B57" s="4" t="s">
        <v>29</v>
      </c>
      <c r="C57" s="15">
        <v>2</v>
      </c>
      <c r="D57" s="14">
        <v>0.24</v>
      </c>
      <c r="E57" s="28">
        <v>0.2</v>
      </c>
      <c r="F57" s="10">
        <v>9.56</v>
      </c>
      <c r="G57" s="29">
        <v>25.4</v>
      </c>
    </row>
    <row r="58" spans="1:7" ht="15.75">
      <c r="A58" s="27">
        <v>3</v>
      </c>
      <c r="B58" s="4" t="s">
        <v>30</v>
      </c>
      <c r="C58" s="15">
        <v>1</v>
      </c>
      <c r="D58" s="14">
        <v>0.52</v>
      </c>
      <c r="E58" s="28">
        <v>0.43</v>
      </c>
      <c r="F58" s="10">
        <v>11.67</v>
      </c>
      <c r="G58" s="29">
        <v>45.41</v>
      </c>
    </row>
    <row r="59" spans="1:7" ht="15.75">
      <c r="A59" s="27">
        <v>3</v>
      </c>
      <c r="B59" s="4" t="s">
        <v>31</v>
      </c>
      <c r="C59" s="15">
        <v>1</v>
      </c>
      <c r="D59" s="14">
        <v>0.19</v>
      </c>
      <c r="E59" s="28">
        <v>0.16</v>
      </c>
      <c r="F59" s="10">
        <v>2.02</v>
      </c>
      <c r="G59" s="29">
        <v>3.17</v>
      </c>
    </row>
    <row r="60" spans="1:7" ht="15.75">
      <c r="A60" s="27">
        <v>4</v>
      </c>
      <c r="B60" s="4" t="s">
        <v>32</v>
      </c>
      <c r="C60" s="15">
        <v>1</v>
      </c>
      <c r="D60" s="14">
        <v>0.19</v>
      </c>
      <c r="E60" s="28">
        <v>0.16</v>
      </c>
      <c r="F60" s="10">
        <v>1.92</v>
      </c>
      <c r="G60" s="29">
        <v>2.89</v>
      </c>
    </row>
    <row r="61" spans="1:7" ht="15.75">
      <c r="A61" s="27">
        <v>4</v>
      </c>
      <c r="B61" s="4" t="s">
        <v>33</v>
      </c>
      <c r="C61" s="15">
        <v>1</v>
      </c>
      <c r="D61" s="14">
        <v>13.85</v>
      </c>
      <c r="E61" s="28">
        <v>0.88</v>
      </c>
      <c r="F61" s="10">
        <v>27.48</v>
      </c>
      <c r="G61" s="29">
        <v>50.95</v>
      </c>
    </row>
    <row r="62" spans="1:7" ht="15.75">
      <c r="A62" s="27" t="s">
        <v>22</v>
      </c>
      <c r="B62" s="4" t="s">
        <v>34</v>
      </c>
      <c r="C62" s="15">
        <v>2</v>
      </c>
      <c r="D62" s="14">
        <v>0.55000000000000004</v>
      </c>
      <c r="E62" s="28">
        <v>0.46</v>
      </c>
      <c r="F62" s="10">
        <v>7.56</v>
      </c>
      <c r="G62" s="29">
        <v>13.9</v>
      </c>
    </row>
    <row r="63" spans="1:7" ht="15.75">
      <c r="A63" s="27" t="s">
        <v>41</v>
      </c>
      <c r="B63" s="4" t="s">
        <v>35</v>
      </c>
      <c r="C63" s="15">
        <v>6</v>
      </c>
      <c r="D63" s="14">
        <v>1.36</v>
      </c>
      <c r="E63" s="28">
        <v>0.18</v>
      </c>
      <c r="F63" s="10">
        <v>37.380000000000003</v>
      </c>
      <c r="G63" s="29">
        <v>64.38</v>
      </c>
    </row>
    <row r="64" spans="1:7" ht="15.75">
      <c r="A64" s="27" t="s">
        <v>42</v>
      </c>
      <c r="B64" s="4" t="s">
        <v>37</v>
      </c>
      <c r="C64" s="15">
        <v>5</v>
      </c>
      <c r="D64" s="14">
        <v>2.15</v>
      </c>
      <c r="E64" s="28">
        <v>12.9</v>
      </c>
      <c r="F64" s="10">
        <v>105.9</v>
      </c>
      <c r="G64" s="29">
        <v>199.45</v>
      </c>
    </row>
    <row r="65" spans="1:7" ht="15.75">
      <c r="A65" s="27">
        <v>9</v>
      </c>
      <c r="B65" s="4" t="s">
        <v>38</v>
      </c>
      <c r="C65" s="15">
        <v>1</v>
      </c>
      <c r="D65" s="14">
        <v>5.36</v>
      </c>
      <c r="E65" s="28">
        <v>0.15</v>
      </c>
      <c r="F65" s="10">
        <v>1.87</v>
      </c>
      <c r="G65" s="29">
        <v>3.89</v>
      </c>
    </row>
    <row r="66" spans="1:7" ht="15.75">
      <c r="A66" s="27">
        <v>9</v>
      </c>
      <c r="B66" s="3" t="s">
        <v>68</v>
      </c>
      <c r="C66" s="31">
        <v>1</v>
      </c>
      <c r="D66" s="32">
        <v>5.36</v>
      </c>
      <c r="E66" s="33">
        <v>0.63</v>
      </c>
      <c r="F66" s="32">
        <v>18.53</v>
      </c>
      <c r="G66" s="34">
        <v>26.38</v>
      </c>
    </row>
    <row r="67" spans="1:7" ht="15.75">
      <c r="A67" s="35"/>
      <c r="B67" s="36"/>
      <c r="C67" s="37"/>
      <c r="D67" s="38"/>
      <c r="E67" s="39"/>
      <c r="F67" s="37"/>
      <c r="G67" s="40"/>
    </row>
    <row r="68" spans="1:7" ht="15.75">
      <c r="A68" s="35" t="s">
        <v>27</v>
      </c>
      <c r="B68" s="36"/>
      <c r="C68" s="37" t="s">
        <v>0</v>
      </c>
      <c r="D68" s="38" t="s">
        <v>0</v>
      </c>
      <c r="E68" s="39" t="s">
        <v>0</v>
      </c>
      <c r="F68" s="12" t="s">
        <v>0</v>
      </c>
      <c r="G68" s="41" t="s">
        <v>0</v>
      </c>
    </row>
    <row r="69" spans="1:7" ht="16.5" thickBot="1">
      <c r="A69" s="65" t="s">
        <v>28</v>
      </c>
      <c r="B69" s="54"/>
      <c r="C69" s="55" t="s">
        <v>0</v>
      </c>
      <c r="D69" s="56">
        <v>24.41</v>
      </c>
      <c r="E69" s="57">
        <v>15.520000000000001</v>
      </c>
      <c r="F69" s="55">
        <v>223.89000000000001</v>
      </c>
      <c r="G69" s="64">
        <v>409.43999999999994</v>
      </c>
    </row>
    <row r="70" spans="1:7" ht="15.75">
      <c r="A70" s="60"/>
      <c r="B70" s="61"/>
      <c r="C70" s="62"/>
      <c r="D70" s="62"/>
      <c r="E70" s="63"/>
      <c r="F70" s="62"/>
      <c r="G70" s="6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0C2D8-F06B-4CE8-BF8A-E29B93209B37}">
  <dimension ref="A1:AC39"/>
  <sheetViews>
    <sheetView workbookViewId="0">
      <selection sqref="A1:V1048576"/>
    </sheetView>
  </sheetViews>
  <sheetFormatPr defaultRowHeight="15"/>
  <cols>
    <col min="2" max="2" width="15.140625" customWidth="1"/>
    <col min="3" max="7" width="10" bestFit="1" customWidth="1"/>
    <col min="9" max="9" width="13.5703125" customWidth="1"/>
    <col min="10" max="14" width="10" bestFit="1" customWidth="1"/>
    <col min="15" max="15" width="10" customWidth="1"/>
    <col min="16" max="16" width="14.85546875" customWidth="1"/>
  </cols>
  <sheetData>
    <row r="1" spans="1:29" ht="15.75">
      <c r="A1" s="87" t="s">
        <v>112</v>
      </c>
    </row>
    <row r="2" spans="1:29" ht="15" customHeight="1">
      <c r="A2" s="88" t="s">
        <v>113</v>
      </c>
    </row>
    <row r="3" spans="1:29" ht="15" customHeight="1">
      <c r="A3" s="88" t="s">
        <v>114</v>
      </c>
      <c r="W3" s="149"/>
      <c r="X3" s="149"/>
      <c r="Y3" s="149"/>
      <c r="Z3" s="149"/>
      <c r="AA3" s="149"/>
      <c r="AB3" s="149"/>
    </row>
    <row r="4" spans="1:29">
      <c r="W4" s="149"/>
      <c r="X4" s="149"/>
      <c r="Y4" s="149"/>
      <c r="Z4" s="149"/>
      <c r="AA4" s="149"/>
      <c r="AB4" s="149"/>
    </row>
    <row r="5" spans="1:29">
      <c r="B5" s="138" t="s">
        <v>115</v>
      </c>
      <c r="C5" s="144" t="s">
        <v>116</v>
      </c>
      <c r="D5" s="144"/>
      <c r="E5" s="144"/>
      <c r="F5" s="144"/>
      <c r="G5" s="145"/>
      <c r="W5" s="149"/>
      <c r="X5" s="150"/>
      <c r="Y5" s="150"/>
      <c r="Z5" s="150"/>
      <c r="AA5" s="150"/>
      <c r="AB5" s="150"/>
    </row>
    <row r="6" spans="1:29">
      <c r="B6" s="139"/>
      <c r="C6" s="146"/>
      <c r="D6" s="146"/>
      <c r="E6" s="146"/>
      <c r="F6" s="146"/>
      <c r="G6" s="147"/>
      <c r="I6" s="138" t="s">
        <v>69</v>
      </c>
      <c r="J6" s="144" t="s">
        <v>70</v>
      </c>
      <c r="K6" s="144"/>
      <c r="L6" s="144"/>
      <c r="M6" s="144"/>
      <c r="N6" s="145"/>
      <c r="O6" s="80"/>
      <c r="P6" s="138" t="s">
        <v>71</v>
      </c>
      <c r="Q6" s="144" t="s">
        <v>72</v>
      </c>
      <c r="R6" s="144"/>
      <c r="S6" s="144"/>
      <c r="T6" s="144"/>
      <c r="U6" s="145"/>
      <c r="W6" s="149"/>
      <c r="X6" s="68"/>
      <c r="Y6" s="68"/>
      <c r="Z6" s="68"/>
      <c r="AA6" s="68"/>
      <c r="AB6" s="68"/>
    </row>
    <row r="7" spans="1:29">
      <c r="B7" s="139"/>
      <c r="C7" s="66"/>
      <c r="D7" s="66"/>
      <c r="E7" s="89">
        <v>9</v>
      </c>
      <c r="F7" s="66"/>
      <c r="G7" s="67"/>
      <c r="I7" s="139"/>
      <c r="J7" s="66"/>
      <c r="K7" s="66"/>
      <c r="L7" s="89">
        <v>1.9</v>
      </c>
      <c r="M7" s="66"/>
      <c r="N7" s="67"/>
      <c r="O7" s="90"/>
      <c r="P7" s="139"/>
      <c r="Q7" s="66"/>
      <c r="R7" s="66"/>
      <c r="S7" s="89">
        <v>12.95</v>
      </c>
      <c r="T7" s="66"/>
      <c r="U7" s="67"/>
      <c r="W7" s="149"/>
      <c r="X7" s="150"/>
      <c r="Y7" s="150"/>
      <c r="Z7" s="150"/>
      <c r="AA7" s="150"/>
      <c r="AB7" s="150"/>
    </row>
    <row r="8" spans="1:29">
      <c r="B8" s="139"/>
      <c r="C8" s="141" t="s">
        <v>73</v>
      </c>
      <c r="D8" s="142"/>
      <c r="E8" s="142"/>
      <c r="F8" s="142"/>
      <c r="G8" s="143"/>
      <c r="I8" s="139"/>
      <c r="J8" s="141" t="s">
        <v>73</v>
      </c>
      <c r="K8" s="142"/>
      <c r="L8" s="142"/>
      <c r="M8" s="142"/>
      <c r="N8" s="143"/>
      <c r="O8" s="91"/>
      <c r="P8" s="139"/>
      <c r="Q8" s="148" t="s">
        <v>73</v>
      </c>
      <c r="R8" s="142"/>
      <c r="S8" s="142"/>
      <c r="T8" s="142"/>
      <c r="U8" s="143"/>
      <c r="W8" s="68"/>
      <c r="X8" s="68"/>
      <c r="Y8" s="68"/>
      <c r="Z8" s="68"/>
      <c r="AA8" s="68"/>
      <c r="AB8" s="68"/>
    </row>
    <row r="9" spans="1:29">
      <c r="B9" s="139"/>
      <c r="C9" s="92">
        <f>ROUND(E9*0.75,0)</f>
        <v>2400</v>
      </c>
      <c r="D9" s="92">
        <f>ROUND(E9*0.885,0)</f>
        <v>2832</v>
      </c>
      <c r="E9" s="93">
        <v>3200</v>
      </c>
      <c r="F9" s="92">
        <f>ROUND(E9*1.125,0)</f>
        <v>3600</v>
      </c>
      <c r="G9" s="94">
        <f>ROUND(E9*1.25,0)</f>
        <v>4000</v>
      </c>
      <c r="I9" s="139"/>
      <c r="J9" s="92">
        <f>ROUND(L9*0.75,0)</f>
        <v>3750</v>
      </c>
      <c r="K9" s="92">
        <f>ROUND(L9*0.885,0)</f>
        <v>4425</v>
      </c>
      <c r="L9" s="93">
        <v>5000</v>
      </c>
      <c r="M9" s="92">
        <f>ROUND(L9*1.125,0)</f>
        <v>5625</v>
      </c>
      <c r="N9" s="94">
        <f>ROUND(L9*1.25,0)</f>
        <v>6250</v>
      </c>
      <c r="O9" s="95"/>
      <c r="P9" s="139"/>
      <c r="Q9" s="96">
        <f>ROUND(S9*0.75,0)</f>
        <v>450</v>
      </c>
      <c r="R9" s="92">
        <f>ROUND(S9*0.885,0)</f>
        <v>531</v>
      </c>
      <c r="S9" s="93">
        <v>600</v>
      </c>
      <c r="T9" s="92">
        <f>ROUND(S9*1.125,0)</f>
        <v>675</v>
      </c>
      <c r="U9" s="94">
        <f>ROUND(S9*1.25,0)</f>
        <v>750</v>
      </c>
      <c r="W9" s="68"/>
      <c r="X9" s="68"/>
      <c r="Y9" s="68"/>
      <c r="Z9" s="68"/>
      <c r="AA9" s="68"/>
      <c r="AB9" s="68"/>
    </row>
    <row r="10" spans="1:29">
      <c r="B10" s="140"/>
      <c r="C10" s="148" t="s">
        <v>74</v>
      </c>
      <c r="D10" s="142"/>
      <c r="E10" s="142"/>
      <c r="F10" s="142"/>
      <c r="G10" s="143"/>
      <c r="I10" s="140"/>
      <c r="J10" s="148" t="s">
        <v>74</v>
      </c>
      <c r="K10" s="142"/>
      <c r="L10" s="142"/>
      <c r="M10" s="142"/>
      <c r="N10" s="143"/>
      <c r="O10" s="91"/>
      <c r="P10" s="140"/>
      <c r="Q10" s="148" t="s">
        <v>75</v>
      </c>
      <c r="R10" s="142"/>
      <c r="S10" s="142"/>
      <c r="T10" s="142"/>
      <c r="U10" s="143"/>
      <c r="W10" s="68"/>
      <c r="X10" s="68"/>
      <c r="Y10" s="68"/>
      <c r="Z10" s="68"/>
      <c r="AA10" s="68"/>
      <c r="AB10" s="68"/>
    </row>
    <row r="11" spans="1:29">
      <c r="B11" s="97">
        <f>ROUND(B13*0.7,0)</f>
        <v>266</v>
      </c>
      <c r="C11" s="69">
        <f>(B11*E7)-$C$9</f>
        <v>-6</v>
      </c>
      <c r="D11" s="70">
        <f>(B11*E7)-$D$9</f>
        <v>-438</v>
      </c>
      <c r="E11" s="70">
        <f>(B11*E7)-$E$9</f>
        <v>-806</v>
      </c>
      <c r="F11" s="70">
        <f>(B11*E7)-$F$9</f>
        <v>-1206</v>
      </c>
      <c r="G11" s="71">
        <f>(B11*E7)-$G$9</f>
        <v>-1606</v>
      </c>
      <c r="I11" s="97">
        <f>ROUND(I13*0.7,0)</f>
        <v>1680</v>
      </c>
      <c r="J11" s="69">
        <f>(I11*L7)-$J$9</f>
        <v>-558</v>
      </c>
      <c r="K11" s="70">
        <f>(I11*L7)-$K$9</f>
        <v>-1233</v>
      </c>
      <c r="L11" s="70">
        <f>(I11*L7)-$L$9</f>
        <v>-1808</v>
      </c>
      <c r="M11" s="70">
        <f>(I11*L7)-$M$9</f>
        <v>-2433</v>
      </c>
      <c r="N11" s="71">
        <f>(I11*L7)-$N$9</f>
        <v>-3058</v>
      </c>
      <c r="O11" s="74"/>
      <c r="P11" s="97">
        <f>ROUND(P13*0.7,0)</f>
        <v>35</v>
      </c>
      <c r="Q11" s="69">
        <f>(P11*S7)-$Q$9</f>
        <v>3.25</v>
      </c>
      <c r="R11" s="70">
        <f>(P11*S7)-$R$9</f>
        <v>-77.75</v>
      </c>
      <c r="S11" s="70">
        <f>(P11*S7)-$S$9</f>
        <v>-146.75</v>
      </c>
      <c r="T11" s="70">
        <f>(P11*S7)-$T$9</f>
        <v>-221.75</v>
      </c>
      <c r="U11" s="71">
        <f>(P11*S7)-$U$9</f>
        <v>-296.75</v>
      </c>
      <c r="W11" s="68"/>
      <c r="X11" s="68"/>
      <c r="Y11" s="68"/>
      <c r="Z11" s="68"/>
      <c r="AA11" s="68"/>
      <c r="AB11" s="68"/>
    </row>
    <row r="12" spans="1:29">
      <c r="B12" s="98">
        <f>ROUND(B13*0.85,0)</f>
        <v>323</v>
      </c>
      <c r="C12" s="72">
        <f>(B12*E7)-$C$9</f>
        <v>507</v>
      </c>
      <c r="D12" s="73">
        <f>(B12*E7)-$D$9</f>
        <v>75</v>
      </c>
      <c r="E12" s="73">
        <f>(B12*E7)-$E$9</f>
        <v>-293</v>
      </c>
      <c r="F12" s="73">
        <f>(B12*E7)-$F$9</f>
        <v>-693</v>
      </c>
      <c r="G12" s="74">
        <f>(B12*E7)-$G$9</f>
        <v>-1093</v>
      </c>
      <c r="I12" s="98">
        <f>ROUND(I13*0.85,0)</f>
        <v>2040</v>
      </c>
      <c r="J12" s="72">
        <f>(I12*L7)-$J$9</f>
        <v>126</v>
      </c>
      <c r="K12" s="73">
        <f>(I12*L7)-$K$9</f>
        <v>-549</v>
      </c>
      <c r="L12" s="73">
        <f>(I12*L7)-$L$9</f>
        <v>-1124</v>
      </c>
      <c r="M12" s="73">
        <f>(I12*L7)-$M$9</f>
        <v>-1749</v>
      </c>
      <c r="N12" s="74">
        <f>(I12*L7)-$N$9</f>
        <v>-2374</v>
      </c>
      <c r="O12" s="74"/>
      <c r="P12" s="98">
        <f>ROUND(P13*0.85,0)</f>
        <v>43</v>
      </c>
      <c r="Q12" s="72">
        <f>(P12*S7)-$Q$9</f>
        <v>106.85000000000002</v>
      </c>
      <c r="R12" s="73">
        <f>(P12*S7)-$R$9</f>
        <v>25.850000000000023</v>
      </c>
      <c r="S12" s="73">
        <f>(P12*S7)-$S$9</f>
        <v>-43.149999999999977</v>
      </c>
      <c r="T12" s="73">
        <f>(P12*S7)-$T$9</f>
        <v>-118.14999999999998</v>
      </c>
      <c r="U12" s="74">
        <f>(P12*S7)-$U$9</f>
        <v>-193.14999999999998</v>
      </c>
      <c r="W12" s="68"/>
      <c r="X12" s="68"/>
      <c r="Y12" s="68"/>
      <c r="Z12" s="68"/>
      <c r="AA12" s="68"/>
      <c r="AB12" s="68"/>
    </row>
    <row r="13" spans="1:29">
      <c r="B13" s="99">
        <v>380</v>
      </c>
      <c r="C13" s="72">
        <f>(B13*E7)-$C$9</f>
        <v>1020</v>
      </c>
      <c r="D13" s="73">
        <f>(B13*E7)-$D$9</f>
        <v>588</v>
      </c>
      <c r="E13" s="73">
        <f>(B13*E7)-$E$9</f>
        <v>220</v>
      </c>
      <c r="F13" s="73">
        <f>(B13*E7)-$F$9</f>
        <v>-180</v>
      </c>
      <c r="G13" s="74">
        <f>(B13*E7)-$G$9</f>
        <v>-580</v>
      </c>
      <c r="I13" s="99">
        <v>2400</v>
      </c>
      <c r="J13" s="72">
        <f>(I13*L7)-$J$9</f>
        <v>810</v>
      </c>
      <c r="K13" s="73">
        <f>(I13*L7)-$K$9</f>
        <v>135</v>
      </c>
      <c r="L13" s="73">
        <f>(I13*L7)-$L$9</f>
        <v>-440</v>
      </c>
      <c r="M13" s="73">
        <f>(I13*L7)-$M$9</f>
        <v>-1065</v>
      </c>
      <c r="N13" s="74">
        <f>(I13*L7)-$N$9</f>
        <v>-1690</v>
      </c>
      <c r="O13" s="74"/>
      <c r="P13" s="99">
        <v>50</v>
      </c>
      <c r="Q13" s="72">
        <f>(P13*S7)-$Q$9</f>
        <v>197.5</v>
      </c>
      <c r="R13" s="73">
        <f>(P13*S7)-$R$9</f>
        <v>116.5</v>
      </c>
      <c r="S13" s="73">
        <f>(P13*S7)-$S$9</f>
        <v>47.5</v>
      </c>
      <c r="T13" s="73">
        <f>(P13*S7)-$T$9</f>
        <v>-27.5</v>
      </c>
      <c r="U13" s="74">
        <f>(P13*S7)-$U$9</f>
        <v>-102.5</v>
      </c>
    </row>
    <row r="14" spans="1:29">
      <c r="B14" s="98">
        <f>ROUND(B13*1.15,0)</f>
        <v>437</v>
      </c>
      <c r="C14" s="72">
        <f>(B14*E7)-$C$9</f>
        <v>1533</v>
      </c>
      <c r="D14" s="73">
        <f>(B14*E7)-$D$9</f>
        <v>1101</v>
      </c>
      <c r="E14" s="73">
        <f>(B14*E7)-$E$9</f>
        <v>733</v>
      </c>
      <c r="F14" s="73">
        <f>(B14*E7)-$F$9</f>
        <v>333</v>
      </c>
      <c r="G14" s="74">
        <f>(B14*E7)-$G$9</f>
        <v>-67</v>
      </c>
      <c r="I14" s="98">
        <f>ROUND(I13*1.15,0)</f>
        <v>2760</v>
      </c>
      <c r="J14" s="72">
        <f>(I14*L7)-$J$9</f>
        <v>1494</v>
      </c>
      <c r="K14" s="73">
        <f>(I14*L7)-$K$9</f>
        <v>819</v>
      </c>
      <c r="L14" s="73">
        <f>(I14*L7)-$L$9</f>
        <v>244</v>
      </c>
      <c r="M14" s="73">
        <f>(I14*L7)-$M$9</f>
        <v>-381</v>
      </c>
      <c r="N14" s="74">
        <f>(I14*L7)-$N$9</f>
        <v>-1006</v>
      </c>
      <c r="O14" s="74"/>
      <c r="P14" s="98">
        <f>ROUND(P13*1.15,0)</f>
        <v>58</v>
      </c>
      <c r="Q14" s="72">
        <f>(P14*S7)-$Q$9</f>
        <v>301.09999999999991</v>
      </c>
      <c r="R14" s="73">
        <f>(P14*S7)-$R$9</f>
        <v>220.09999999999991</v>
      </c>
      <c r="S14" s="73">
        <f>(P14*S7)-$S$9</f>
        <v>151.09999999999991</v>
      </c>
      <c r="T14" s="73">
        <f>(P14*S7)-$T$9</f>
        <v>76.099999999999909</v>
      </c>
      <c r="U14" s="74">
        <f>(P14*S7)-$U$9</f>
        <v>1.0999999999999091</v>
      </c>
    </row>
    <row r="15" spans="1:29" ht="15" customHeight="1">
      <c r="B15" s="100">
        <f>ROUND(B13*1.3,0)</f>
        <v>494</v>
      </c>
      <c r="C15" s="75">
        <f>(B15*E7)-$C$9</f>
        <v>2046</v>
      </c>
      <c r="D15" s="76">
        <f>(B15*E7)-$D$9</f>
        <v>1614</v>
      </c>
      <c r="E15" s="76">
        <f>(B15*E7)-$E$9</f>
        <v>1246</v>
      </c>
      <c r="F15" s="76">
        <f>(B15*E7)-$F$9</f>
        <v>846</v>
      </c>
      <c r="G15" s="77">
        <f>(B15*E7)-$G$9</f>
        <v>446</v>
      </c>
      <c r="I15" s="100">
        <f>ROUND(I13*1.3,0)</f>
        <v>3120</v>
      </c>
      <c r="J15" s="75">
        <f>(I15*L7)-$J$9</f>
        <v>2178</v>
      </c>
      <c r="K15" s="76">
        <f>(I15*L7)-$K$9</f>
        <v>1503</v>
      </c>
      <c r="L15" s="76">
        <f>(I15*L7)-$L$9</f>
        <v>928</v>
      </c>
      <c r="M15" s="76">
        <f>(I15*L7)-$M$9</f>
        <v>303</v>
      </c>
      <c r="N15" s="77">
        <f>(I15*L7)-$N$9</f>
        <v>-322</v>
      </c>
      <c r="O15" s="74"/>
      <c r="P15" s="100">
        <f>ROUND(P13*1.3,0)</f>
        <v>65</v>
      </c>
      <c r="Q15" s="75">
        <f>(P15*S7)-$Q$9</f>
        <v>391.75</v>
      </c>
      <c r="R15" s="76">
        <f>(P15*S7)-$R$9</f>
        <v>310.75</v>
      </c>
      <c r="S15" s="76">
        <f>(P15*S7)-$S$9</f>
        <v>241.75</v>
      </c>
      <c r="T15" s="76">
        <f>(P15*S7)-$T$9</f>
        <v>166.75</v>
      </c>
      <c r="U15" s="77">
        <f>(P15*S7)-$U$9</f>
        <v>91.75</v>
      </c>
      <c r="W15" s="149"/>
      <c r="X15" s="149"/>
      <c r="Y15" s="149"/>
      <c r="Z15" s="149"/>
      <c r="AA15" s="149"/>
      <c r="AB15" s="149"/>
      <c r="AC15" s="149"/>
    </row>
    <row r="16" spans="1:29">
      <c r="P16" s="78"/>
      <c r="Q16" s="78"/>
      <c r="R16" s="78"/>
      <c r="S16" s="78"/>
      <c r="T16" s="78"/>
      <c r="U16" s="78"/>
      <c r="W16" s="149"/>
      <c r="X16" s="149"/>
      <c r="Y16" s="149"/>
      <c r="Z16" s="149"/>
      <c r="AA16" s="149"/>
      <c r="AB16" s="149"/>
      <c r="AC16" s="149"/>
    </row>
    <row r="17" spans="2:29">
      <c r="W17" s="149"/>
      <c r="X17" s="150"/>
      <c r="Y17" s="150"/>
      <c r="Z17" s="150"/>
      <c r="AA17" s="150"/>
      <c r="AB17" s="150"/>
      <c r="AC17" s="150"/>
    </row>
    <row r="18" spans="2:29">
      <c r="B18" s="138" t="s">
        <v>76</v>
      </c>
      <c r="C18" s="144" t="s">
        <v>77</v>
      </c>
      <c r="D18" s="144"/>
      <c r="E18" s="144"/>
      <c r="F18" s="144"/>
      <c r="G18" s="145"/>
      <c r="I18" s="138" t="s">
        <v>78</v>
      </c>
      <c r="J18" s="144" t="s">
        <v>79</v>
      </c>
      <c r="K18" s="144"/>
      <c r="L18" s="144"/>
      <c r="M18" s="144"/>
      <c r="N18" s="145"/>
      <c r="O18" s="80"/>
      <c r="P18" s="138" t="s">
        <v>80</v>
      </c>
      <c r="Q18" s="144" t="s">
        <v>77</v>
      </c>
      <c r="R18" s="144"/>
      <c r="S18" s="144"/>
      <c r="T18" s="144"/>
      <c r="U18" s="145"/>
      <c r="W18" s="149"/>
      <c r="X18" s="68"/>
      <c r="Y18" s="68"/>
      <c r="Z18" s="68"/>
      <c r="AA18" s="68"/>
      <c r="AB18" s="68"/>
      <c r="AC18" s="68"/>
    </row>
    <row r="19" spans="2:29">
      <c r="B19" s="139"/>
      <c r="C19" s="66"/>
      <c r="D19" s="66"/>
      <c r="E19" s="89">
        <v>5.95</v>
      </c>
      <c r="F19" s="66"/>
      <c r="G19" s="67"/>
      <c r="I19" s="139"/>
      <c r="J19" s="66"/>
      <c r="K19" s="66"/>
      <c r="L19" s="89">
        <v>0.79</v>
      </c>
      <c r="M19" s="66"/>
      <c r="N19" s="67"/>
      <c r="O19" s="90"/>
      <c r="P19" s="139"/>
      <c r="Q19" s="66"/>
      <c r="R19" s="66"/>
      <c r="S19" s="89">
        <v>5.95</v>
      </c>
      <c r="T19" s="66"/>
      <c r="U19" s="67"/>
      <c r="W19" s="149"/>
      <c r="X19" s="150"/>
      <c r="Y19" s="150"/>
      <c r="Z19" s="150"/>
      <c r="AA19" s="150"/>
      <c r="AB19" s="150"/>
      <c r="AC19" s="150"/>
    </row>
    <row r="20" spans="2:29">
      <c r="B20" s="139"/>
      <c r="C20" s="141" t="s">
        <v>73</v>
      </c>
      <c r="D20" s="142"/>
      <c r="E20" s="142"/>
      <c r="F20" s="142"/>
      <c r="G20" s="143"/>
      <c r="I20" s="139"/>
      <c r="J20" s="148" t="s">
        <v>73</v>
      </c>
      <c r="K20" s="142"/>
      <c r="L20" s="142"/>
      <c r="M20" s="142"/>
      <c r="N20" s="143"/>
      <c r="O20" s="91"/>
      <c r="P20" s="139"/>
      <c r="Q20" s="151" t="s">
        <v>73</v>
      </c>
      <c r="R20" s="150"/>
      <c r="S20" s="150"/>
      <c r="T20" s="150"/>
      <c r="U20" s="150"/>
      <c r="W20" s="68"/>
      <c r="X20" s="79"/>
      <c r="Y20" s="79"/>
      <c r="Z20" s="79"/>
      <c r="AA20" s="79"/>
      <c r="AB20" s="79"/>
      <c r="AC20" s="79"/>
    </row>
    <row r="21" spans="2:29">
      <c r="B21" s="139"/>
      <c r="C21" s="96">
        <f>ROUND(E21*0.75,0)</f>
        <v>413</v>
      </c>
      <c r="D21" s="92">
        <f>ROUND(E21*0.885,0)</f>
        <v>487</v>
      </c>
      <c r="E21" s="93">
        <v>550</v>
      </c>
      <c r="F21" s="92">
        <f>ROUND(E21*1.125,0)</f>
        <v>619</v>
      </c>
      <c r="G21" s="94">
        <f>ROUND(E21*1.25,0)</f>
        <v>688</v>
      </c>
      <c r="I21" s="139"/>
      <c r="J21" s="96">
        <f>ROUND(L21*0.75,0)</f>
        <v>788</v>
      </c>
      <c r="K21" s="92">
        <f>ROUND(L21*0.885,0)</f>
        <v>929</v>
      </c>
      <c r="L21" s="93">
        <v>1050</v>
      </c>
      <c r="M21" s="92">
        <f>ROUND(L21*1.125,0)</f>
        <v>1181</v>
      </c>
      <c r="N21" s="94">
        <f>ROUND(L21*1.25,0)</f>
        <v>1313</v>
      </c>
      <c r="O21" s="95"/>
      <c r="P21" s="139"/>
      <c r="Q21" s="92">
        <f>ROUND(S21*0.75,0)</f>
        <v>713</v>
      </c>
      <c r="R21" s="92">
        <f>ROUND(S21*0.885,0)</f>
        <v>841</v>
      </c>
      <c r="S21" s="93">
        <v>950</v>
      </c>
      <c r="T21" s="92">
        <f>ROUND(S21*1.125,0)</f>
        <v>1069</v>
      </c>
      <c r="U21" s="94">
        <f>ROUND(S21*1.25,0)</f>
        <v>1188</v>
      </c>
      <c r="W21" s="68"/>
      <c r="X21" s="79"/>
      <c r="Y21" s="79"/>
      <c r="Z21" s="79"/>
      <c r="AA21" s="79"/>
      <c r="AB21" s="79"/>
      <c r="AC21" s="79"/>
    </row>
    <row r="22" spans="2:29">
      <c r="B22" s="140"/>
      <c r="C22" s="148" t="s">
        <v>74</v>
      </c>
      <c r="D22" s="142"/>
      <c r="E22" s="142"/>
      <c r="F22" s="142"/>
      <c r="G22" s="143"/>
      <c r="I22" s="140"/>
      <c r="J22" s="148" t="s">
        <v>74</v>
      </c>
      <c r="K22" s="142"/>
      <c r="L22" s="142"/>
      <c r="M22" s="142"/>
      <c r="N22" s="143"/>
      <c r="O22" s="91"/>
      <c r="P22" s="140"/>
      <c r="Q22" s="148" t="s">
        <v>74</v>
      </c>
      <c r="R22" s="142"/>
      <c r="S22" s="142"/>
      <c r="T22" s="142"/>
      <c r="U22" s="143"/>
      <c r="W22" s="68"/>
      <c r="X22" s="79"/>
      <c r="Y22" s="79"/>
      <c r="Z22" s="79"/>
      <c r="AA22" s="79"/>
      <c r="AB22" s="79"/>
      <c r="AC22" s="79"/>
    </row>
    <row r="23" spans="2:29">
      <c r="B23" s="97">
        <f>ROUND(B25*0.7,0)</f>
        <v>70</v>
      </c>
      <c r="C23" s="69">
        <f>(B23*E19)-$C$21</f>
        <v>3.5</v>
      </c>
      <c r="D23" s="70">
        <f>(B23*E19)-$D$21</f>
        <v>-70.5</v>
      </c>
      <c r="E23" s="70">
        <f>(B23*E19)-$E$21</f>
        <v>-133.5</v>
      </c>
      <c r="F23" s="70">
        <f>(B23*E19)-$F$21</f>
        <v>-202.5</v>
      </c>
      <c r="G23" s="71">
        <f>(B23*E19)-$G$21</f>
        <v>-271.5</v>
      </c>
      <c r="I23" s="97">
        <f>ROUND(I25*0.7,0)</f>
        <v>770</v>
      </c>
      <c r="J23" s="69">
        <f>(I23*L19)-$J$21</f>
        <v>-179.69999999999993</v>
      </c>
      <c r="K23" s="70">
        <f>(I23*L19)-$K$21</f>
        <v>-320.69999999999993</v>
      </c>
      <c r="L23" s="70">
        <f>(I23*L19)-$L$21</f>
        <v>-441.69999999999993</v>
      </c>
      <c r="M23" s="70">
        <f>(I23*L19)-$M$21</f>
        <v>-572.69999999999993</v>
      </c>
      <c r="N23" s="71">
        <f>(I23*L19)-$N$21</f>
        <v>-704.69999999999993</v>
      </c>
      <c r="O23" s="74"/>
      <c r="P23" s="97">
        <f>ROUND(P25*0.7,0)</f>
        <v>123</v>
      </c>
      <c r="Q23" s="69">
        <f>(P23*S19)-$Q$21</f>
        <v>18.850000000000023</v>
      </c>
      <c r="R23" s="70">
        <f>(P23*S19)-$R$21</f>
        <v>-109.14999999999998</v>
      </c>
      <c r="S23" s="70">
        <f>(P23*S19)-$S$21</f>
        <v>-218.14999999999998</v>
      </c>
      <c r="T23" s="70">
        <f>(P23*S19)-$T$21</f>
        <v>-337.15</v>
      </c>
      <c r="U23" s="71">
        <f>(P23*S19)-$U$21</f>
        <v>-456.15</v>
      </c>
      <c r="W23" s="68"/>
      <c r="X23" s="79"/>
      <c r="Y23" s="79"/>
      <c r="Z23" s="79"/>
      <c r="AA23" s="79"/>
      <c r="AB23" s="79"/>
      <c r="AC23" s="79"/>
    </row>
    <row r="24" spans="2:29">
      <c r="B24" s="98">
        <f>ROUND(B25*0.85,0)</f>
        <v>85</v>
      </c>
      <c r="C24" s="72">
        <f>(B24*E19)-$C$21</f>
        <v>92.75</v>
      </c>
      <c r="D24" s="73">
        <f>(B24*E19)-$D$21</f>
        <v>18.75</v>
      </c>
      <c r="E24" s="73">
        <f>(B24*E19)-$E$21</f>
        <v>-44.25</v>
      </c>
      <c r="F24" s="73">
        <f>(B24*E19)-$F$21</f>
        <v>-113.25</v>
      </c>
      <c r="G24" s="74">
        <f>(B24*E19)-$G$21</f>
        <v>-182.25</v>
      </c>
      <c r="I24" s="98">
        <f>ROUND(I25*0.85,0)</f>
        <v>935</v>
      </c>
      <c r="J24" s="72">
        <f>(I24*L19)-$J$21</f>
        <v>-49.350000000000023</v>
      </c>
      <c r="K24" s="73">
        <f>(I24*L19)-$K$21</f>
        <v>-190.35000000000002</v>
      </c>
      <c r="L24" s="73">
        <f>(I24*L19)-$L$21</f>
        <v>-311.35000000000002</v>
      </c>
      <c r="M24" s="73">
        <f>(I24*L19)-$M$21</f>
        <v>-442.35</v>
      </c>
      <c r="N24" s="74">
        <f>(I24*L19)-$N$21</f>
        <v>-574.35</v>
      </c>
      <c r="O24" s="74"/>
      <c r="P24" s="98">
        <f>ROUND(P25*0.85,0)</f>
        <v>149</v>
      </c>
      <c r="Q24" s="72">
        <f>(P24*S19)-$Q$21</f>
        <v>173.55000000000007</v>
      </c>
      <c r="R24" s="73">
        <f>(P24*S19)-$R$21</f>
        <v>45.550000000000068</v>
      </c>
      <c r="S24" s="73">
        <f>(P24*S19)-$S$21</f>
        <v>-63.449999999999932</v>
      </c>
      <c r="T24" s="73">
        <f>(P24*S19)-$T$21</f>
        <v>-182.44999999999993</v>
      </c>
      <c r="U24" s="74">
        <f>(P24*S19)-$U$21</f>
        <v>-301.44999999999993</v>
      </c>
      <c r="W24" s="68"/>
      <c r="X24" s="79"/>
      <c r="Y24" s="79"/>
      <c r="Z24" s="79"/>
      <c r="AA24" s="79"/>
      <c r="AB24" s="79"/>
      <c r="AC24" s="79"/>
    </row>
    <row r="25" spans="2:29">
      <c r="B25" s="99">
        <v>100</v>
      </c>
      <c r="C25" s="72">
        <f>(B25*E19)-$C$21</f>
        <v>182</v>
      </c>
      <c r="D25" s="73">
        <f>(B25*E19)-$D$21</f>
        <v>108</v>
      </c>
      <c r="E25" s="73">
        <f>(B25*E19)-$E$21</f>
        <v>45</v>
      </c>
      <c r="F25" s="73">
        <f>(B25*E19)-$F$21</f>
        <v>-24</v>
      </c>
      <c r="G25" s="74">
        <f>(B25*E19)-$G$21</f>
        <v>-93</v>
      </c>
      <c r="I25" s="99">
        <v>1100</v>
      </c>
      <c r="J25" s="72">
        <f>(I25*L19)-$J$21</f>
        <v>81</v>
      </c>
      <c r="K25" s="73">
        <f>(I25*L19)-$K$21</f>
        <v>-60</v>
      </c>
      <c r="L25" s="73">
        <f>(I25*L19)-$L$21</f>
        <v>-181</v>
      </c>
      <c r="M25" s="73">
        <f>(I25*L19)-$M$21</f>
        <v>-312</v>
      </c>
      <c r="N25" s="74">
        <f>(I25*L19)-$N$21</f>
        <v>-444</v>
      </c>
      <c r="O25" s="74"/>
      <c r="P25" s="99">
        <v>175</v>
      </c>
      <c r="Q25" s="72">
        <f>(P25*S19)-$Q$21</f>
        <v>328.25</v>
      </c>
      <c r="R25" s="73">
        <f>(P25*S19)-$R$21</f>
        <v>200.25</v>
      </c>
      <c r="S25" s="73">
        <f>(P25*S19)-$S$21</f>
        <v>91.25</v>
      </c>
      <c r="T25" s="73">
        <f>(P25*S19)-$T$21</f>
        <v>-27.75</v>
      </c>
      <c r="U25" s="74">
        <f>(P25*S19)-$U$21</f>
        <v>-146.75</v>
      </c>
    </row>
    <row r="26" spans="2:29">
      <c r="B26" s="98">
        <f>ROUND(B25*1.15,0)</f>
        <v>115</v>
      </c>
      <c r="C26" s="72">
        <f>(B26*E19)-$C$21</f>
        <v>271.25</v>
      </c>
      <c r="D26" s="73">
        <f>(B26*E19)-$D$21</f>
        <v>197.25</v>
      </c>
      <c r="E26" s="73">
        <f>(B26*E19)-$E$21</f>
        <v>134.25</v>
      </c>
      <c r="F26" s="73">
        <f>(B26*E19)-$F$21</f>
        <v>65.25</v>
      </c>
      <c r="G26" s="74">
        <f>(B26*E19)-$G$21</f>
        <v>-3.75</v>
      </c>
      <c r="I26" s="98">
        <f>ROUND(I25*1.15,0)</f>
        <v>1265</v>
      </c>
      <c r="J26" s="72">
        <f>(I26*L19)-$J$21</f>
        <v>211.35000000000002</v>
      </c>
      <c r="K26" s="73">
        <f>(I26*L19)-$K$21</f>
        <v>70.350000000000023</v>
      </c>
      <c r="L26" s="73">
        <f>(I26*L19)-$L$21</f>
        <v>-50.649999999999977</v>
      </c>
      <c r="M26" s="73">
        <f>(I26*L19)-$M$21</f>
        <v>-181.64999999999998</v>
      </c>
      <c r="N26" s="74">
        <f>(I26*L19)-$N$21</f>
        <v>-313.64999999999998</v>
      </c>
      <c r="O26" s="74"/>
      <c r="P26" s="98">
        <f>ROUND(P25*1.15,0)</f>
        <v>201</v>
      </c>
      <c r="Q26" s="72">
        <f>(P26*S19)-$Q$21</f>
        <v>482.95000000000005</v>
      </c>
      <c r="R26" s="73">
        <f>(P26*S19)-$R$21</f>
        <v>354.95000000000005</v>
      </c>
      <c r="S26" s="73">
        <f>(P26*S19)-$S$21</f>
        <v>245.95000000000005</v>
      </c>
      <c r="T26" s="73">
        <f>(P26*S19)-$T$21</f>
        <v>126.95000000000005</v>
      </c>
      <c r="U26" s="74">
        <f>(P26*S19)-$U$21</f>
        <v>7.9500000000000455</v>
      </c>
    </row>
    <row r="27" spans="2:29" ht="15" customHeight="1">
      <c r="B27" s="100">
        <f>ROUND(B25*1.3,0)</f>
        <v>130</v>
      </c>
      <c r="C27" s="75">
        <f>(B27*E19)-$C$21</f>
        <v>360.5</v>
      </c>
      <c r="D27" s="76">
        <f>(B27*E19)-$D$21</f>
        <v>286.5</v>
      </c>
      <c r="E27" s="76">
        <f>(B27*E19)-$E$21</f>
        <v>223.5</v>
      </c>
      <c r="F27" s="76">
        <f>(B27*E19)-$F$21</f>
        <v>154.5</v>
      </c>
      <c r="G27" s="77">
        <f>(B27*E19)-$G$21</f>
        <v>85.5</v>
      </c>
      <c r="I27" s="100">
        <f>ROUND(I25*1.3,0)</f>
        <v>1430</v>
      </c>
      <c r="J27" s="75">
        <f>(I27*L19)-$J$21</f>
        <v>341.70000000000005</v>
      </c>
      <c r="K27" s="76">
        <f>(I27*L19)-$K$21</f>
        <v>200.70000000000005</v>
      </c>
      <c r="L27" s="76">
        <f>(I27*L19)-$L$21</f>
        <v>79.700000000000045</v>
      </c>
      <c r="M27" s="76">
        <f>(I27*L19)-$M$21</f>
        <v>-51.299999999999955</v>
      </c>
      <c r="N27" s="77">
        <f>(I27*L19)-$N$21</f>
        <v>-183.29999999999995</v>
      </c>
      <c r="O27" s="74"/>
      <c r="P27" s="100">
        <f>ROUND(P25*1.3,0)</f>
        <v>228</v>
      </c>
      <c r="Q27" s="75">
        <f>(P27*$S$19)-$Q$21</f>
        <v>643.60000000000014</v>
      </c>
      <c r="R27" s="76">
        <f>(P27*$S$19)-$R$21</f>
        <v>515.60000000000014</v>
      </c>
      <c r="S27" s="76">
        <f>(P27*$S$19)-$S$21</f>
        <v>406.60000000000014</v>
      </c>
      <c r="T27" s="76">
        <f>(P27*$S$19)-$T$21</f>
        <v>287.60000000000014</v>
      </c>
      <c r="U27" s="77">
        <f>(P27*$S$19)-$U$21</f>
        <v>168.60000000000014</v>
      </c>
    </row>
    <row r="30" spans="2:29">
      <c r="B30" s="138" t="s">
        <v>81</v>
      </c>
      <c r="C30" s="144" t="s">
        <v>77</v>
      </c>
      <c r="D30" s="144"/>
      <c r="E30" s="144"/>
      <c r="F30" s="144"/>
      <c r="G30" s="145"/>
      <c r="I30" s="138" t="s">
        <v>82</v>
      </c>
      <c r="J30" s="144" t="s">
        <v>83</v>
      </c>
      <c r="K30" s="144"/>
      <c r="L30" s="144"/>
      <c r="M30" s="144"/>
      <c r="N30" s="144"/>
      <c r="O30" s="101"/>
    </row>
    <row r="31" spans="2:29">
      <c r="B31" s="139"/>
      <c r="C31" s="66"/>
      <c r="D31" s="66"/>
      <c r="E31" s="89">
        <v>7.6</v>
      </c>
      <c r="F31" s="66"/>
      <c r="G31" s="67"/>
      <c r="I31" s="139"/>
      <c r="J31" s="66"/>
      <c r="K31" s="66"/>
      <c r="L31" s="102">
        <v>540</v>
      </c>
      <c r="M31" s="103"/>
      <c r="N31" s="66"/>
      <c r="O31" s="104"/>
    </row>
    <row r="32" spans="2:29">
      <c r="B32" s="139"/>
      <c r="C32" s="148" t="s">
        <v>73</v>
      </c>
      <c r="D32" s="142"/>
      <c r="E32" s="142"/>
      <c r="F32" s="142"/>
      <c r="G32" s="143"/>
      <c r="I32" s="139"/>
      <c r="J32" s="148" t="s">
        <v>73</v>
      </c>
      <c r="K32" s="142"/>
      <c r="L32" s="142"/>
      <c r="M32" s="142"/>
      <c r="N32" s="142"/>
      <c r="O32" s="105"/>
    </row>
    <row r="33" spans="2:15">
      <c r="B33" s="139"/>
      <c r="C33" s="96">
        <f>ROUND(E33*0.75,0)</f>
        <v>488</v>
      </c>
      <c r="D33" s="92">
        <f>ROUND(E33*0.885,0)</f>
        <v>575</v>
      </c>
      <c r="E33" s="93">
        <v>650</v>
      </c>
      <c r="F33" s="92">
        <f>ROUND(E33*1.125,0)</f>
        <v>731</v>
      </c>
      <c r="G33" s="94">
        <f>ROUND(E33*1.25,0)</f>
        <v>813</v>
      </c>
      <c r="I33" s="139"/>
      <c r="J33" s="96">
        <f>ROUND(L33*0.75,0)</f>
        <v>938</v>
      </c>
      <c r="K33" s="92">
        <f>ROUND(L33*0.885,0)</f>
        <v>1106</v>
      </c>
      <c r="L33" s="93">
        <v>1250</v>
      </c>
      <c r="M33" s="92">
        <f>ROUND(L33*1.125,0)</f>
        <v>1406</v>
      </c>
      <c r="N33" s="92">
        <f>ROUND(L33*1.25,0)</f>
        <v>1563</v>
      </c>
      <c r="O33" s="106"/>
    </row>
    <row r="34" spans="2:15">
      <c r="B34" s="140"/>
      <c r="C34" s="148" t="s">
        <v>84</v>
      </c>
      <c r="D34" s="142"/>
      <c r="E34" s="142"/>
      <c r="F34" s="142"/>
      <c r="G34" s="143"/>
      <c r="I34" s="140"/>
      <c r="J34" s="148"/>
      <c r="K34" s="142"/>
      <c r="L34" s="142"/>
      <c r="M34" s="142"/>
      <c r="N34" s="142"/>
      <c r="O34" s="105"/>
    </row>
    <row r="35" spans="2:15">
      <c r="B35" s="97">
        <f>ROUND(B37*0.7,0)</f>
        <v>63</v>
      </c>
      <c r="C35" s="69">
        <f>(B35*E31)-$C$33</f>
        <v>-9.2000000000000455</v>
      </c>
      <c r="D35" s="70">
        <f>(B35*E31)-$D$33</f>
        <v>-96.200000000000045</v>
      </c>
      <c r="E35" s="70">
        <f>(B35*E31)-$E$33</f>
        <v>-171.20000000000005</v>
      </c>
      <c r="F35" s="70">
        <f>(B35*E31)-$F$33</f>
        <v>-252.20000000000005</v>
      </c>
      <c r="G35" s="71">
        <f>(B35*E31)-$G$33</f>
        <v>-334.20000000000005</v>
      </c>
      <c r="I35" s="107">
        <f>ROUND(I37*0.7,2)</f>
        <v>1.54</v>
      </c>
      <c r="J35" s="69">
        <f>(I35*L31)-$J$33</f>
        <v>-106.39999999999998</v>
      </c>
      <c r="K35" s="70">
        <f>(I35*L31)-$K$33</f>
        <v>-274.39999999999998</v>
      </c>
      <c r="L35" s="70">
        <f>(I35*L31)-$L$33</f>
        <v>-418.4</v>
      </c>
      <c r="M35" s="70">
        <f>(I35*L31)-$M$33</f>
        <v>-574.4</v>
      </c>
      <c r="N35" s="70">
        <f>(I35*L31)-$N$33</f>
        <v>-731.4</v>
      </c>
      <c r="O35" s="72"/>
    </row>
    <row r="36" spans="2:15">
      <c r="B36" s="98">
        <f>ROUND(B37*0.85,0)</f>
        <v>77</v>
      </c>
      <c r="C36" s="72">
        <f>(B36*E31)-$C$33</f>
        <v>97.199999999999932</v>
      </c>
      <c r="D36" s="73">
        <f>(B36*E31)-$D$33</f>
        <v>10.199999999999932</v>
      </c>
      <c r="E36" s="73">
        <f>(B36*E31)-$E$33</f>
        <v>-64.800000000000068</v>
      </c>
      <c r="F36" s="73">
        <f>(B36*E31)-$F$33</f>
        <v>-145.80000000000007</v>
      </c>
      <c r="G36" s="74">
        <f>(B36*E31)-$G$33</f>
        <v>-227.80000000000007</v>
      </c>
      <c r="I36" s="108">
        <f>ROUND(I37*0.85,2)</f>
        <v>1.87</v>
      </c>
      <c r="J36" s="72">
        <f>(I36*L31)-$J$33</f>
        <v>71.800000000000068</v>
      </c>
      <c r="K36" s="73">
        <f>(I36*L31)-$K$33</f>
        <v>-96.199999999999932</v>
      </c>
      <c r="L36" s="73">
        <f>(I36*L31)-$L$33</f>
        <v>-240.19999999999993</v>
      </c>
      <c r="M36" s="73">
        <f>(I36*L31)-$M$33</f>
        <v>-396.19999999999993</v>
      </c>
      <c r="N36" s="73">
        <f>(I36*L31)-$N$33</f>
        <v>-553.19999999999993</v>
      </c>
      <c r="O36" s="72"/>
    </row>
    <row r="37" spans="2:15">
      <c r="B37" s="99">
        <v>90</v>
      </c>
      <c r="C37" s="72">
        <f>(B37*E31)-$C$33</f>
        <v>196</v>
      </c>
      <c r="D37" s="73">
        <f>(B37*E31)-$D$33</f>
        <v>109</v>
      </c>
      <c r="E37" s="73">
        <f>(B37*E31)-$E$33</f>
        <v>34</v>
      </c>
      <c r="F37" s="73">
        <f>(B37*E31)-$F$33</f>
        <v>-47</v>
      </c>
      <c r="G37" s="74">
        <f>(B37*E31)-$G$33</f>
        <v>-129</v>
      </c>
      <c r="I37" s="109">
        <v>2.2000000000000002</v>
      </c>
      <c r="J37" s="72">
        <f>(I37*L31)-$J$33</f>
        <v>250</v>
      </c>
      <c r="K37" s="73">
        <f>(I37*L31)-$K$33</f>
        <v>82</v>
      </c>
      <c r="L37" s="73">
        <f>(I37*L31)-$L$33</f>
        <v>-62</v>
      </c>
      <c r="M37" s="73">
        <f>(I37*L31)-$M$33</f>
        <v>-218</v>
      </c>
      <c r="N37" s="73">
        <f>(I37*L31)-$N$33</f>
        <v>-375</v>
      </c>
      <c r="O37" s="72"/>
    </row>
    <row r="38" spans="2:15">
      <c r="B38" s="98">
        <f>ROUND(B37*1.15,0)</f>
        <v>104</v>
      </c>
      <c r="C38" s="72">
        <f>(B38*E31)-$C$33</f>
        <v>302.39999999999998</v>
      </c>
      <c r="D38" s="73">
        <f>(B38*E31)-$D$33</f>
        <v>215.39999999999998</v>
      </c>
      <c r="E38" s="73">
        <f>(B38*E31)-$E$33</f>
        <v>140.39999999999998</v>
      </c>
      <c r="F38" s="73">
        <f>(B38*E31)-$F$33</f>
        <v>59.399999999999977</v>
      </c>
      <c r="G38" s="74">
        <f>(B38*E31)-$G$33</f>
        <v>-22.600000000000023</v>
      </c>
      <c r="I38" s="108">
        <f>ROUND(I37*1.15,2)</f>
        <v>2.5299999999999998</v>
      </c>
      <c r="J38" s="72">
        <f>(I38*L31)-$J$33</f>
        <v>428.19999999999982</v>
      </c>
      <c r="K38" s="73">
        <f>(I38*L31)-$K$33</f>
        <v>260.19999999999982</v>
      </c>
      <c r="L38" s="73">
        <f>(I38*L31)-$L$33</f>
        <v>116.19999999999982</v>
      </c>
      <c r="M38" s="73">
        <f>(I38*L31)-$M$33</f>
        <v>-39.800000000000182</v>
      </c>
      <c r="N38" s="73">
        <f>(I38*L31)-$N$33</f>
        <v>-196.80000000000018</v>
      </c>
      <c r="O38" s="72"/>
    </row>
    <row r="39" spans="2:15">
      <c r="B39" s="100">
        <f>ROUND(B37*1.3,0)</f>
        <v>117</v>
      </c>
      <c r="C39" s="75">
        <f>(B39*E31)-$C$33</f>
        <v>401.19999999999993</v>
      </c>
      <c r="D39" s="76">
        <f>(B39*E31)-$D$33</f>
        <v>314.19999999999993</v>
      </c>
      <c r="E39" s="76">
        <f>(B39*E31)-$E$33</f>
        <v>239.19999999999993</v>
      </c>
      <c r="F39" s="76">
        <f>(B39*E31)-$F$33</f>
        <v>158.19999999999993</v>
      </c>
      <c r="G39" s="77">
        <f>(B39*E31)-$G$33</f>
        <v>76.199999999999932</v>
      </c>
      <c r="I39" s="110">
        <f>ROUND(I37*1.3,2)</f>
        <v>2.86</v>
      </c>
      <c r="J39" s="75">
        <f>(I39*L31)-$J$33</f>
        <v>606.39999999999986</v>
      </c>
      <c r="K39" s="76">
        <f>(I39*L31)-$K$33</f>
        <v>438.39999999999986</v>
      </c>
      <c r="L39" s="76">
        <f>(I39*L31)-$L$33</f>
        <v>294.39999999999986</v>
      </c>
      <c r="M39" s="76">
        <f>(I39*L31)-$M$33</f>
        <v>138.39999999999986</v>
      </c>
      <c r="N39" s="76">
        <f>(I39*L31)-$N$33</f>
        <v>-18.600000000000136</v>
      </c>
      <c r="O39" s="72"/>
    </row>
  </sheetData>
  <mergeCells count="40">
    <mergeCell ref="Q20:U20"/>
    <mergeCell ref="Q22:U22"/>
    <mergeCell ref="B18:B22"/>
    <mergeCell ref="C18:G18"/>
    <mergeCell ref="I18:I22"/>
    <mergeCell ref="J18:N18"/>
    <mergeCell ref="P18:P22"/>
    <mergeCell ref="C20:G20"/>
    <mergeCell ref="J20:N20"/>
    <mergeCell ref="C22:G22"/>
    <mergeCell ref="J22:N22"/>
    <mergeCell ref="B30:B34"/>
    <mergeCell ref="C30:G30"/>
    <mergeCell ref="I30:I34"/>
    <mergeCell ref="J30:N30"/>
    <mergeCell ref="C32:G32"/>
    <mergeCell ref="J32:N32"/>
    <mergeCell ref="C34:G34"/>
    <mergeCell ref="J34:N34"/>
    <mergeCell ref="P6:P10"/>
    <mergeCell ref="Q6:U6"/>
    <mergeCell ref="W15:W19"/>
    <mergeCell ref="X15:AC16"/>
    <mergeCell ref="X17:AC17"/>
    <mergeCell ref="X19:AC19"/>
    <mergeCell ref="W3:W7"/>
    <mergeCell ref="X3:AB4"/>
    <mergeCell ref="X5:AB5"/>
    <mergeCell ref="X7:AB7"/>
    <mergeCell ref="Q8:U8"/>
    <mergeCell ref="Q10:U10"/>
    <mergeCell ref="Q18:U18"/>
    <mergeCell ref="B5:B10"/>
    <mergeCell ref="C8:G8"/>
    <mergeCell ref="J8:N8"/>
    <mergeCell ref="C5:G6"/>
    <mergeCell ref="I6:I10"/>
    <mergeCell ref="J6:N6"/>
    <mergeCell ref="C10:G10"/>
    <mergeCell ref="J10:N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Machine Harvest Hand Top</vt:lpstr>
      <vt:lpstr>Hand Top Hand Har Ride Aid</vt:lpstr>
      <vt:lpstr>Hand Harvest Hand Top</vt:lpstr>
      <vt:lpstr>Equipment Cost Comparison</vt:lpstr>
      <vt:lpstr>Tables</vt:lpstr>
      <vt:lpstr>'Hand Harvest Hand Top'!Print_Area</vt:lpstr>
      <vt:lpstr>'Hand Top Hand Har Ride Aid'!Print_Area</vt:lpstr>
      <vt:lpstr>'Machine Harvest Hand Top'!Print_Area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Alan Washburn</dc:creator>
  <cp:lastModifiedBy>Derek Alan Washburn</cp:lastModifiedBy>
  <cp:lastPrinted>2023-10-11T18:14:16Z</cp:lastPrinted>
  <dcterms:created xsi:type="dcterms:W3CDTF">2015-06-05T18:17:20Z</dcterms:created>
  <dcterms:modified xsi:type="dcterms:W3CDTF">2024-10-30T18:18:49Z</dcterms:modified>
</cp:coreProperties>
</file>