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huffm2.WOLFTECH\Desktop\"/>
    </mc:Choice>
  </mc:AlternateContent>
  <xr:revisionPtr revIDLastSave="0" documentId="8_{35BD0D6E-B394-475C-AD6D-FBF773A18724}" xr6:coauthVersionLast="47" xr6:coauthVersionMax="47" xr10:uidLastSave="{00000000-0000-0000-0000-000000000000}"/>
  <bookViews>
    <workbookView xWindow="-98" yWindow="-98" windowWidth="20715" windowHeight="13276" xr2:uid="{5A4B7188-7EA2-4F3D-8304-5358A023438B}"/>
  </bookViews>
  <sheets>
    <sheet name="Cotton Budget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M22" i="1"/>
  <c r="U22" i="1"/>
  <c r="U6" i="1"/>
  <c r="M6" i="1"/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G9" i="1"/>
  <c r="G10" i="1"/>
  <c r="G11" i="1"/>
  <c r="G12" i="1"/>
  <c r="G13" i="1"/>
  <c r="G14" i="1"/>
  <c r="E22" i="1" s="1"/>
  <c r="G15" i="1"/>
  <c r="G16" i="1"/>
  <c r="G17" i="1"/>
  <c r="G18" i="1"/>
  <c r="G19" i="1"/>
  <c r="G20" i="1"/>
  <c r="G21" i="1"/>
  <c r="G22" i="1"/>
  <c r="G8" i="1"/>
  <c r="W6" i="1"/>
  <c r="W5" i="1"/>
  <c r="O5" i="1"/>
  <c r="O6" i="1"/>
  <c r="G6" i="1"/>
  <c r="G5" i="1"/>
  <c r="G7" i="1" s="1"/>
  <c r="W23" i="1" l="1"/>
  <c r="W27" i="1" s="1"/>
  <c r="G23" i="1"/>
  <c r="O23" i="1"/>
  <c r="W7" i="1"/>
  <c r="O7" i="1"/>
  <c r="T32" i="1" l="1"/>
  <c r="T35" i="1"/>
  <c r="T34" i="1"/>
  <c r="T31" i="1"/>
  <c r="L31" i="1"/>
  <c r="L34" i="1"/>
  <c r="G27" i="1"/>
  <c r="D31" i="1"/>
  <c r="D34" i="1"/>
  <c r="W24" i="1"/>
  <c r="W28" i="1"/>
  <c r="O24" i="1"/>
  <c r="O27" i="1"/>
  <c r="G24" i="1"/>
  <c r="O28" i="1" l="1"/>
  <c r="L32" i="1"/>
  <c r="L35" i="1"/>
  <c r="G28" i="1"/>
  <c r="D35" i="1"/>
  <c r="D32" i="1"/>
</calcChain>
</file>

<file path=xl/sharedStrings.xml><?xml version="1.0" encoding="utf-8"?>
<sst xmlns="http://schemas.openxmlformats.org/spreadsheetml/2006/main" count="181" uniqueCount="55">
  <si>
    <t>Category</t>
  </si>
  <si>
    <t>Item</t>
  </si>
  <si>
    <t>Unit</t>
  </si>
  <si>
    <t>Quantity</t>
  </si>
  <si>
    <t>Price or Cost/Unit</t>
  </si>
  <si>
    <t>Total/</t>
  </si>
  <si>
    <t>Acre</t>
  </si>
  <si>
    <t>Your Farm</t>
  </si>
  <si>
    <t>1. Gross Receipts</t>
  </si>
  <si>
    <t>Cotton Lint</t>
  </si>
  <si>
    <t>lb</t>
  </si>
  <si>
    <t>Cotton Seed</t>
  </si>
  <si>
    <t>Total Receipts:</t>
  </si>
  <si>
    <t>2. Variable Costs</t>
  </si>
  <si>
    <t>Seed</t>
  </si>
  <si>
    <t>thou</t>
  </si>
  <si>
    <t>Fertilizer, 30% N Solution</t>
  </si>
  <si>
    <t>Fertilizer, Phosphate (DAP 18-46-0)</t>
  </si>
  <si>
    <t>Fertilizer, Potash (0-0-60)</t>
  </si>
  <si>
    <t>Fertilizer, Boron</t>
  </si>
  <si>
    <t>Fertilizer, Sulfur</t>
  </si>
  <si>
    <t>Lime (Prorated)</t>
  </si>
  <si>
    <t>ton</t>
  </si>
  <si>
    <t>Pest Control (Weeds and Insects)</t>
  </si>
  <si>
    <t>acre</t>
  </si>
  <si>
    <t>Growth Regulators and Defoliants</t>
  </si>
  <si>
    <t>Scouting</t>
  </si>
  <si>
    <t>Ginning</t>
  </si>
  <si>
    <t>Crop Insurance</t>
  </si>
  <si>
    <t>Tractor/Machinery</t>
  </si>
  <si>
    <t>Labor</t>
  </si>
  <si>
    <t>hr</t>
  </si>
  <si>
    <t>Interest on Operating Capital</t>
  </si>
  <si>
    <t>$</t>
  </si>
  <si>
    <t>Total Variable Costs:</t>
  </si>
  <si>
    <t>3. Income Above Variable Costs</t>
  </si>
  <si>
    <t>4. Fixed Costs</t>
  </si>
  <si>
    <t>Machinery/overhead</t>
  </si>
  <si>
    <t>Total Fixed Costs:</t>
  </si>
  <si>
    <t>5. Total Costs</t>
  </si>
  <si>
    <t>6. Net Returns To Land, Risk, and Management</t>
  </si>
  <si>
    <t>Break-Even Yield</t>
  </si>
  <si>
    <t>Break-Even Price</t>
  </si>
  <si>
    <t>Total Costs:</t>
  </si>
  <si>
    <t>Variable Costs:</t>
  </si>
  <si>
    <t xml:space="preserve">Variable Costs: </t>
  </si>
  <si>
    <t xml:space="preserve">Total Costs: </t>
  </si>
  <si>
    <t>Price Or Cost/Unit</t>
  </si>
  <si>
    <t>Fertilizer, 30% N. Solution</t>
  </si>
  <si>
    <t>Fertilizer, 30% N. Sol.</t>
  </si>
  <si>
    <t>Interest On Operating Capital</t>
  </si>
  <si>
    <t>Cotton, Strip Till, Average Yield</t>
  </si>
  <si>
    <t>Cotton No Till, Average Yield</t>
  </si>
  <si>
    <t>Cotton Conventional Tillage, High Yield</t>
  </si>
  <si>
    <t>Seed to Lint Ratio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</si>
</sst>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>
    <font>
      <sz val="11"/>
      <color theme="1"/>
      <name val="Calibri"/>
      <family val="2"/>
      <scheme val="minor"/>
    </font>
    <font>
      <b/>
      <sz val="9"/>
      <color rgb="FF000000"/>
      <name val="Univers LT Std 47 Cn Lt"/>
      <family val="2"/>
    </font>
    <font>
      <sz val="9"/>
      <color rgb="FF000000"/>
      <name val="Univers LT Std 47 Cn Lt"/>
      <family val="2"/>
    </font>
    <font>
      <sz val="12"/>
      <name val="Univers LT Std 47 Cn Lt"/>
      <family val="2"/>
    </font>
    <font>
      <b/>
      <i/>
      <u/>
      <sz val="9"/>
      <color rgb="FF000000"/>
      <name val="Univers LT Std 47 Cn Lt"/>
      <family val="2"/>
    </font>
    <font>
      <sz val="9"/>
      <color theme="1"/>
      <name val="Univers LT Std 47 Cn Lt"/>
      <family val="2"/>
    </font>
    <font>
      <sz val="11"/>
      <color theme="1"/>
      <name val="Univers LT Std 47 Cn Lt"/>
      <family val="2"/>
    </font>
    <font>
      <b/>
      <sz val="12"/>
      <color theme="1"/>
      <name val="Univers LT Std 47 Cn L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8" fontId="2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8" fontId="1" fillId="0" borderId="7" xfId="0" applyNumberFormat="1" applyFont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8" fontId="1" fillId="0" borderId="6" xfId="0" applyNumberFormat="1" applyFont="1" applyBorder="1" applyAlignment="1">
      <alignment horizontal="right" vertical="center" wrapText="1"/>
    </xf>
    <xf numFmtId="8" fontId="5" fillId="0" borderId="0" xfId="0" applyNumberFormat="1" applyFont="1"/>
    <xf numFmtId="1" fontId="5" fillId="0" borderId="0" xfId="0" applyNumberFormat="1" applyFont="1"/>
    <xf numFmtId="1" fontId="2" fillId="0" borderId="6" xfId="0" applyNumberFormat="1" applyFont="1" applyBorder="1" applyAlignment="1">
      <alignment horizontal="right" vertical="center" wrapText="1"/>
    </xf>
    <xf numFmtId="0" fontId="6" fillId="0" borderId="0" xfId="0" quotePrefix="1" applyFont="1"/>
    <xf numFmtId="0" fontId="6" fillId="0" borderId="0" xfId="0" applyFont="1"/>
    <xf numFmtId="0" fontId="7" fillId="0" borderId="0" xfId="0" applyFont="1"/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68E5-F4C6-4F5A-83D3-9BB7DFBC044E}">
  <dimension ref="B2:X37"/>
  <sheetViews>
    <sheetView tabSelected="1" topLeftCell="B1" workbookViewId="0">
      <selection activeCell="G16" sqref="G16"/>
    </sheetView>
  </sheetViews>
  <sheetFormatPr defaultColWidth="8.73046875" defaultRowHeight="13.5"/>
  <cols>
    <col min="1" max="2" width="8.73046875" style="19"/>
    <col min="3" max="3" width="14.19921875" style="19" customWidth="1"/>
    <col min="4" max="7" width="8.73046875" style="19"/>
    <col min="8" max="8" width="8.73046875" style="19" customWidth="1"/>
    <col min="9" max="10" width="8.73046875" style="19"/>
    <col min="11" max="11" width="14.19921875" style="19" customWidth="1"/>
    <col min="12" max="18" width="8.73046875" style="19"/>
    <col min="19" max="19" width="14.265625" style="19" customWidth="1"/>
    <col min="20" max="16384" width="8.73046875" style="19"/>
  </cols>
  <sheetData>
    <row r="2" spans="2:24" ht="15.4" thickBot="1">
      <c r="B2" s="20" t="s">
        <v>53</v>
      </c>
      <c r="J2" s="20" t="s">
        <v>52</v>
      </c>
      <c r="R2" s="20" t="s">
        <v>51</v>
      </c>
    </row>
    <row r="3" spans="2:24" ht="14.55" customHeight="1">
      <c r="B3" s="25" t="s">
        <v>0</v>
      </c>
      <c r="C3" s="27" t="s">
        <v>1</v>
      </c>
      <c r="D3" s="29" t="s">
        <v>2</v>
      </c>
      <c r="E3" s="29" t="s">
        <v>3</v>
      </c>
      <c r="F3" s="29" t="s">
        <v>4</v>
      </c>
      <c r="G3" s="1" t="s">
        <v>5</v>
      </c>
      <c r="H3" s="21" t="s">
        <v>7</v>
      </c>
      <c r="J3" s="25" t="s">
        <v>0</v>
      </c>
      <c r="K3" s="27" t="s">
        <v>1</v>
      </c>
      <c r="L3" s="29" t="s">
        <v>2</v>
      </c>
      <c r="M3" s="29" t="s">
        <v>3</v>
      </c>
      <c r="N3" s="29" t="s">
        <v>47</v>
      </c>
      <c r="O3" s="1" t="s">
        <v>5</v>
      </c>
      <c r="P3" s="21" t="s">
        <v>7</v>
      </c>
      <c r="R3" s="25" t="s">
        <v>0</v>
      </c>
      <c r="S3" s="27" t="s">
        <v>1</v>
      </c>
      <c r="T3" s="29" t="s">
        <v>2</v>
      </c>
      <c r="U3" s="29" t="s">
        <v>3</v>
      </c>
      <c r="V3" s="29" t="s">
        <v>47</v>
      </c>
      <c r="W3" s="1" t="s">
        <v>5</v>
      </c>
      <c r="X3" s="21" t="s">
        <v>7</v>
      </c>
    </row>
    <row r="4" spans="2:24" ht="13.9" thickBot="1">
      <c r="B4" s="26"/>
      <c r="C4" s="28"/>
      <c r="D4" s="30"/>
      <c r="E4" s="30"/>
      <c r="F4" s="30"/>
      <c r="G4" s="2" t="s">
        <v>6</v>
      </c>
      <c r="H4" s="22"/>
      <c r="J4" s="26"/>
      <c r="K4" s="28"/>
      <c r="L4" s="30"/>
      <c r="M4" s="30"/>
      <c r="N4" s="30"/>
      <c r="O4" s="2" t="s">
        <v>6</v>
      </c>
      <c r="P4" s="22"/>
      <c r="R4" s="26"/>
      <c r="S4" s="28"/>
      <c r="T4" s="30"/>
      <c r="U4" s="30"/>
      <c r="V4" s="30"/>
      <c r="W4" s="2" t="s">
        <v>6</v>
      </c>
      <c r="X4" s="22"/>
    </row>
    <row r="5" spans="2:24" ht="16.05" customHeight="1" thickBot="1">
      <c r="B5" s="25" t="s">
        <v>8</v>
      </c>
      <c r="C5" s="3" t="s">
        <v>9</v>
      </c>
      <c r="D5" s="4" t="s">
        <v>10</v>
      </c>
      <c r="E5" s="5">
        <v>900</v>
      </c>
      <c r="F5" s="6">
        <v>0.88</v>
      </c>
      <c r="G5" s="6">
        <f>E5*F5</f>
        <v>792</v>
      </c>
      <c r="H5" s="7"/>
      <c r="J5" s="25" t="s">
        <v>8</v>
      </c>
      <c r="K5" s="3" t="s">
        <v>9</v>
      </c>
      <c r="L5" s="4" t="s">
        <v>10</v>
      </c>
      <c r="M5" s="5">
        <v>830</v>
      </c>
      <c r="N5" s="6">
        <v>0.88</v>
      </c>
      <c r="O5" s="6">
        <f>M5*N5</f>
        <v>730.4</v>
      </c>
      <c r="P5" s="8"/>
      <c r="R5" s="25" t="s">
        <v>8</v>
      </c>
      <c r="S5" s="3" t="s">
        <v>9</v>
      </c>
      <c r="T5" s="4" t="s">
        <v>10</v>
      </c>
      <c r="U5" s="5">
        <v>830</v>
      </c>
      <c r="V5" s="6">
        <v>0.88</v>
      </c>
      <c r="W5" s="6">
        <f>U5*V5</f>
        <v>730.4</v>
      </c>
      <c r="X5" s="8"/>
    </row>
    <row r="6" spans="2:24" ht="15.4" thickBot="1">
      <c r="B6" s="35"/>
      <c r="C6" s="3" t="s">
        <v>11</v>
      </c>
      <c r="D6" s="4" t="s">
        <v>10</v>
      </c>
      <c r="E6" s="5">
        <f>E5*E37</f>
        <v>1503</v>
      </c>
      <c r="F6" s="6">
        <v>0.09</v>
      </c>
      <c r="G6" s="6">
        <f>E6*F6</f>
        <v>135.26999999999998</v>
      </c>
      <c r="H6" s="8"/>
      <c r="J6" s="36"/>
      <c r="K6" s="3" t="s">
        <v>11</v>
      </c>
      <c r="L6" s="4" t="s">
        <v>10</v>
      </c>
      <c r="M6" s="17">
        <f>M5*E37</f>
        <v>1386.1</v>
      </c>
      <c r="N6" s="6">
        <v>0.09</v>
      </c>
      <c r="O6" s="6">
        <f>M6*N6</f>
        <v>124.74899999999998</v>
      </c>
      <c r="P6" s="8"/>
      <c r="R6" s="36"/>
      <c r="S6" s="3" t="s">
        <v>11</v>
      </c>
      <c r="T6" s="4" t="s">
        <v>10</v>
      </c>
      <c r="U6" s="17">
        <f>U5*E37</f>
        <v>1386.1</v>
      </c>
      <c r="V6" s="6">
        <v>0.09</v>
      </c>
      <c r="W6" s="6">
        <f>U6*V6</f>
        <v>124.74899999999998</v>
      </c>
      <c r="X6" s="8"/>
    </row>
    <row r="7" spans="2:24" ht="16.05" customHeight="1" thickBot="1">
      <c r="B7" s="26"/>
      <c r="C7" s="33" t="s">
        <v>12</v>
      </c>
      <c r="D7" s="33"/>
      <c r="E7" s="33"/>
      <c r="F7" s="34"/>
      <c r="G7" s="9">
        <f>SUM(G5:G6)</f>
        <v>927.27</v>
      </c>
      <c r="H7" s="8"/>
      <c r="J7" s="26"/>
      <c r="K7" s="23" t="s">
        <v>12</v>
      </c>
      <c r="L7" s="23"/>
      <c r="M7" s="23"/>
      <c r="N7" s="24"/>
      <c r="O7" s="9">
        <f>SUM(O5:O6)</f>
        <v>855.149</v>
      </c>
      <c r="P7" s="8"/>
      <c r="R7" s="26"/>
      <c r="S7" s="33" t="s">
        <v>12</v>
      </c>
      <c r="T7" s="33"/>
      <c r="U7" s="33"/>
      <c r="V7" s="34"/>
      <c r="W7" s="14">
        <f>SUM(W5:W6)</f>
        <v>855.149</v>
      </c>
      <c r="X7" s="8"/>
    </row>
    <row r="8" spans="2:24" ht="16.05" customHeight="1" thickBot="1">
      <c r="B8" s="25" t="s">
        <v>13</v>
      </c>
      <c r="C8" s="3" t="s">
        <v>14</v>
      </c>
      <c r="D8" s="4" t="s">
        <v>15</v>
      </c>
      <c r="E8" s="5">
        <v>46</v>
      </c>
      <c r="F8" s="6">
        <v>2.5299999999999998</v>
      </c>
      <c r="G8" s="6">
        <f>E8*F8</f>
        <v>116.38</v>
      </c>
      <c r="H8" s="8"/>
      <c r="J8" s="25" t="s">
        <v>13</v>
      </c>
      <c r="K8" s="3" t="s">
        <v>14</v>
      </c>
      <c r="L8" s="4" t="s">
        <v>15</v>
      </c>
      <c r="M8" s="5">
        <v>46</v>
      </c>
      <c r="N8" s="6">
        <v>2.5299999999999998</v>
      </c>
      <c r="O8" s="6">
        <f>M8*N8</f>
        <v>116.38</v>
      </c>
      <c r="P8" s="8"/>
      <c r="R8" s="25" t="s">
        <v>13</v>
      </c>
      <c r="S8" s="3" t="s">
        <v>14</v>
      </c>
      <c r="T8" s="4" t="s">
        <v>15</v>
      </c>
      <c r="U8" s="5">
        <v>42</v>
      </c>
      <c r="V8" s="6">
        <v>2.5299999999999998</v>
      </c>
      <c r="W8" s="6">
        <f>U8*V8</f>
        <v>106.25999999999999</v>
      </c>
      <c r="X8" s="8"/>
    </row>
    <row r="9" spans="2:24" ht="23.65" thickBot="1">
      <c r="B9" s="36"/>
      <c r="C9" s="3" t="s">
        <v>16</v>
      </c>
      <c r="D9" s="4" t="s">
        <v>10</v>
      </c>
      <c r="E9" s="5">
        <v>150</v>
      </c>
      <c r="F9" s="6">
        <v>0.26</v>
      </c>
      <c r="G9" s="6">
        <f t="shared" ref="G9:G22" si="0">E9*F9</f>
        <v>39</v>
      </c>
      <c r="H9" s="8"/>
      <c r="J9" s="36"/>
      <c r="K9" s="3" t="s">
        <v>48</v>
      </c>
      <c r="L9" s="4" t="s">
        <v>10</v>
      </c>
      <c r="M9" s="5">
        <v>150</v>
      </c>
      <c r="N9" s="6">
        <v>0.26</v>
      </c>
      <c r="O9" s="6">
        <f t="shared" ref="O9:O22" si="1">M9*N9</f>
        <v>39</v>
      </c>
      <c r="P9" s="8"/>
      <c r="R9" s="36"/>
      <c r="S9" s="3" t="s">
        <v>49</v>
      </c>
      <c r="T9" s="4" t="s">
        <v>10</v>
      </c>
      <c r="U9" s="5">
        <v>150</v>
      </c>
      <c r="V9" s="6">
        <v>0.26</v>
      </c>
      <c r="W9" s="6">
        <f t="shared" ref="W9:W22" si="2">U9*V9</f>
        <v>39</v>
      </c>
      <c r="X9" s="8"/>
    </row>
    <row r="10" spans="2:24" ht="35.25" thickBot="1">
      <c r="B10" s="36"/>
      <c r="C10" s="3" t="s">
        <v>17</v>
      </c>
      <c r="D10" s="4" t="s">
        <v>10</v>
      </c>
      <c r="E10" s="5">
        <v>100</v>
      </c>
      <c r="F10" s="6">
        <v>0.39</v>
      </c>
      <c r="G10" s="6">
        <f t="shared" si="0"/>
        <v>39</v>
      </c>
      <c r="H10" s="8"/>
      <c r="J10" s="36"/>
      <c r="K10" s="3" t="s">
        <v>17</v>
      </c>
      <c r="L10" s="4" t="s">
        <v>10</v>
      </c>
      <c r="M10" s="5">
        <v>100</v>
      </c>
      <c r="N10" s="6">
        <v>0.39</v>
      </c>
      <c r="O10" s="6">
        <f t="shared" si="1"/>
        <v>39</v>
      </c>
      <c r="P10" s="8"/>
      <c r="R10" s="36"/>
      <c r="S10" s="3" t="s">
        <v>17</v>
      </c>
      <c r="T10" s="4" t="s">
        <v>10</v>
      </c>
      <c r="U10" s="5">
        <v>100</v>
      </c>
      <c r="V10" s="6">
        <v>0.39</v>
      </c>
      <c r="W10" s="6">
        <f t="shared" si="2"/>
        <v>39</v>
      </c>
      <c r="X10" s="8"/>
    </row>
    <row r="11" spans="2:24" ht="23.65" thickBot="1">
      <c r="B11" s="36"/>
      <c r="C11" s="3" t="s">
        <v>18</v>
      </c>
      <c r="D11" s="4" t="s">
        <v>10</v>
      </c>
      <c r="E11" s="5">
        <v>66.67</v>
      </c>
      <c r="F11" s="6">
        <v>0.41</v>
      </c>
      <c r="G11" s="6">
        <f t="shared" si="0"/>
        <v>27.334699999999998</v>
      </c>
      <c r="H11" s="8"/>
      <c r="J11" s="36"/>
      <c r="K11" s="3" t="s">
        <v>18</v>
      </c>
      <c r="L11" s="4" t="s">
        <v>10</v>
      </c>
      <c r="M11" s="5">
        <v>50</v>
      </c>
      <c r="N11" s="6">
        <v>0.41</v>
      </c>
      <c r="O11" s="6">
        <f t="shared" si="1"/>
        <v>20.5</v>
      </c>
      <c r="P11" s="8"/>
      <c r="R11" s="36"/>
      <c r="S11" s="3" t="s">
        <v>18</v>
      </c>
      <c r="T11" s="4" t="s">
        <v>10</v>
      </c>
      <c r="U11" s="5">
        <v>50</v>
      </c>
      <c r="V11" s="6">
        <v>0.41</v>
      </c>
      <c r="W11" s="6">
        <f t="shared" si="2"/>
        <v>20.5</v>
      </c>
      <c r="X11" s="8"/>
    </row>
    <row r="12" spans="2:24" ht="15.4" thickBot="1">
      <c r="B12" s="36"/>
      <c r="C12" s="3" t="s">
        <v>19</v>
      </c>
      <c r="D12" s="4" t="s">
        <v>10</v>
      </c>
      <c r="E12" s="5">
        <v>3</v>
      </c>
      <c r="F12" s="6">
        <v>1.35</v>
      </c>
      <c r="G12" s="6">
        <f t="shared" si="0"/>
        <v>4.0500000000000007</v>
      </c>
      <c r="H12" s="8"/>
      <c r="J12" s="36"/>
      <c r="K12" s="3" t="s">
        <v>20</v>
      </c>
      <c r="L12" s="4" t="s">
        <v>10</v>
      </c>
      <c r="M12" s="5">
        <v>10</v>
      </c>
      <c r="N12" s="6">
        <v>0.28000000000000003</v>
      </c>
      <c r="O12" s="6">
        <f t="shared" si="1"/>
        <v>2.8000000000000003</v>
      </c>
      <c r="P12" s="8"/>
      <c r="R12" s="36"/>
      <c r="S12" s="3" t="s">
        <v>19</v>
      </c>
      <c r="T12" s="4" t="s">
        <v>10</v>
      </c>
      <c r="U12" s="5">
        <v>3</v>
      </c>
      <c r="V12" s="6">
        <v>1.35</v>
      </c>
      <c r="W12" s="6">
        <f t="shared" si="2"/>
        <v>4.0500000000000007</v>
      </c>
      <c r="X12" s="8"/>
    </row>
    <row r="13" spans="2:24" ht="15.4" thickBot="1">
      <c r="B13" s="36"/>
      <c r="C13" s="3" t="s">
        <v>20</v>
      </c>
      <c r="D13" s="4" t="s">
        <v>10</v>
      </c>
      <c r="E13" s="5">
        <v>10</v>
      </c>
      <c r="F13" s="6">
        <v>0.28000000000000003</v>
      </c>
      <c r="G13" s="6">
        <f t="shared" si="0"/>
        <v>2.8000000000000003</v>
      </c>
      <c r="H13" s="8"/>
      <c r="J13" s="36"/>
      <c r="K13" s="3" t="s">
        <v>19</v>
      </c>
      <c r="L13" s="4" t="s">
        <v>10</v>
      </c>
      <c r="M13" s="5">
        <v>3</v>
      </c>
      <c r="N13" s="6">
        <v>1.35</v>
      </c>
      <c r="O13" s="6">
        <f t="shared" si="1"/>
        <v>4.0500000000000007</v>
      </c>
      <c r="P13" s="8"/>
      <c r="R13" s="36"/>
      <c r="S13" s="3" t="s">
        <v>20</v>
      </c>
      <c r="T13" s="4" t="s">
        <v>10</v>
      </c>
      <c r="U13" s="5">
        <v>10</v>
      </c>
      <c r="V13" s="6">
        <v>0.28000000000000003</v>
      </c>
      <c r="W13" s="6">
        <f t="shared" si="2"/>
        <v>2.8000000000000003</v>
      </c>
      <c r="X13" s="8"/>
    </row>
    <row r="14" spans="2:24" ht="15.4" thickBot="1">
      <c r="B14" s="36"/>
      <c r="C14" s="3" t="s">
        <v>21</v>
      </c>
      <c r="D14" s="4" t="s">
        <v>22</v>
      </c>
      <c r="E14" s="5">
        <v>0.33</v>
      </c>
      <c r="F14" s="6">
        <v>54.5</v>
      </c>
      <c r="G14" s="6">
        <f t="shared" si="0"/>
        <v>17.984999999999999</v>
      </c>
      <c r="H14" s="8"/>
      <c r="J14" s="36"/>
      <c r="K14" s="3" t="s">
        <v>21</v>
      </c>
      <c r="L14" s="4" t="s">
        <v>22</v>
      </c>
      <c r="M14" s="5">
        <v>0.33</v>
      </c>
      <c r="N14" s="6">
        <v>54.5</v>
      </c>
      <c r="O14" s="6">
        <f t="shared" si="1"/>
        <v>17.984999999999999</v>
      </c>
      <c r="P14" s="8"/>
      <c r="R14" s="36"/>
      <c r="S14" s="3" t="s">
        <v>21</v>
      </c>
      <c r="T14" s="4" t="s">
        <v>22</v>
      </c>
      <c r="U14" s="5">
        <v>0.33</v>
      </c>
      <c r="V14" s="6">
        <v>54.5</v>
      </c>
      <c r="W14" s="6">
        <f t="shared" si="2"/>
        <v>17.984999999999999</v>
      </c>
      <c r="X14" s="8"/>
    </row>
    <row r="15" spans="2:24" ht="35.25" thickBot="1">
      <c r="B15" s="36"/>
      <c r="C15" s="3" t="s">
        <v>23</v>
      </c>
      <c r="D15" s="4" t="s">
        <v>24</v>
      </c>
      <c r="E15" s="5">
        <v>1</v>
      </c>
      <c r="F15" s="6">
        <v>136.84</v>
      </c>
      <c r="G15" s="6">
        <f t="shared" si="0"/>
        <v>136.84</v>
      </c>
      <c r="H15" s="8"/>
      <c r="J15" s="36"/>
      <c r="K15" s="3" t="s">
        <v>23</v>
      </c>
      <c r="L15" s="4" t="s">
        <v>24</v>
      </c>
      <c r="M15" s="5">
        <v>1</v>
      </c>
      <c r="N15" s="6">
        <v>164.96</v>
      </c>
      <c r="O15" s="6">
        <f t="shared" si="1"/>
        <v>164.96</v>
      </c>
      <c r="P15" s="8"/>
      <c r="R15" s="36"/>
      <c r="S15" s="3" t="s">
        <v>23</v>
      </c>
      <c r="T15" s="4" t="s">
        <v>24</v>
      </c>
      <c r="U15" s="5">
        <v>1</v>
      </c>
      <c r="V15" s="6">
        <v>162.68</v>
      </c>
      <c r="W15" s="6">
        <f t="shared" si="2"/>
        <v>162.68</v>
      </c>
      <c r="X15" s="8"/>
    </row>
    <row r="16" spans="2:24" ht="35.25" thickBot="1">
      <c r="B16" s="36"/>
      <c r="C16" s="3" t="s">
        <v>25</v>
      </c>
      <c r="D16" s="4" t="s">
        <v>24</v>
      </c>
      <c r="E16" s="5">
        <v>1</v>
      </c>
      <c r="F16" s="6">
        <v>25.56</v>
      </c>
      <c r="G16" s="6">
        <f t="shared" si="0"/>
        <v>25.56</v>
      </c>
      <c r="H16" s="8"/>
      <c r="J16" s="36"/>
      <c r="K16" s="3" t="s">
        <v>25</v>
      </c>
      <c r="L16" s="4" t="s">
        <v>24</v>
      </c>
      <c r="M16" s="5">
        <v>1</v>
      </c>
      <c r="N16" s="6">
        <v>25.56</v>
      </c>
      <c r="O16" s="6">
        <f t="shared" si="1"/>
        <v>25.56</v>
      </c>
      <c r="P16" s="8"/>
      <c r="R16" s="36"/>
      <c r="S16" s="3" t="s">
        <v>25</v>
      </c>
      <c r="T16" s="4" t="s">
        <v>24</v>
      </c>
      <c r="U16" s="5">
        <v>1</v>
      </c>
      <c r="V16" s="6">
        <v>25.56</v>
      </c>
      <c r="W16" s="6">
        <f t="shared" si="2"/>
        <v>25.56</v>
      </c>
      <c r="X16" s="8"/>
    </row>
    <row r="17" spans="2:24" ht="15.4" thickBot="1">
      <c r="B17" s="36"/>
      <c r="C17" s="3" t="s">
        <v>26</v>
      </c>
      <c r="D17" s="4" t="s">
        <v>24</v>
      </c>
      <c r="E17" s="5">
        <v>1</v>
      </c>
      <c r="F17" s="6">
        <v>16</v>
      </c>
      <c r="G17" s="6">
        <f t="shared" si="0"/>
        <v>16</v>
      </c>
      <c r="H17" s="8"/>
      <c r="J17" s="36"/>
      <c r="K17" s="3" t="s">
        <v>26</v>
      </c>
      <c r="L17" s="4" t="s">
        <v>24</v>
      </c>
      <c r="M17" s="5">
        <v>1</v>
      </c>
      <c r="N17" s="6">
        <v>16</v>
      </c>
      <c r="O17" s="6">
        <f t="shared" si="1"/>
        <v>16</v>
      </c>
      <c r="P17" s="8"/>
      <c r="R17" s="36"/>
      <c r="S17" s="3" t="s">
        <v>26</v>
      </c>
      <c r="T17" s="4" t="s">
        <v>24</v>
      </c>
      <c r="U17" s="5">
        <v>1</v>
      </c>
      <c r="V17" s="6">
        <v>16</v>
      </c>
      <c r="W17" s="6">
        <f t="shared" si="2"/>
        <v>16</v>
      </c>
      <c r="X17" s="8"/>
    </row>
    <row r="18" spans="2:24" ht="15.4" thickBot="1">
      <c r="B18" s="36"/>
      <c r="C18" s="3" t="s">
        <v>27</v>
      </c>
      <c r="D18" s="4" t="s">
        <v>10</v>
      </c>
      <c r="E18" s="5">
        <v>900</v>
      </c>
      <c r="F18" s="6">
        <v>0.12</v>
      </c>
      <c r="G18" s="6">
        <f t="shared" si="0"/>
        <v>108</v>
      </c>
      <c r="H18" s="8"/>
      <c r="J18" s="36"/>
      <c r="K18" s="3" t="s">
        <v>27</v>
      </c>
      <c r="L18" s="4" t="s">
        <v>10</v>
      </c>
      <c r="M18" s="5">
        <v>830</v>
      </c>
      <c r="N18" s="6">
        <v>0.12</v>
      </c>
      <c r="O18" s="6">
        <f t="shared" si="1"/>
        <v>99.6</v>
      </c>
      <c r="P18" s="8"/>
      <c r="R18" s="36"/>
      <c r="S18" s="3" t="s">
        <v>27</v>
      </c>
      <c r="T18" s="4" t="s">
        <v>10</v>
      </c>
      <c r="U18" s="5">
        <v>900</v>
      </c>
      <c r="V18" s="6">
        <v>0.12</v>
      </c>
      <c r="W18" s="6">
        <f t="shared" si="2"/>
        <v>108</v>
      </c>
      <c r="X18" s="8"/>
    </row>
    <row r="19" spans="2:24" ht="15.4" thickBot="1">
      <c r="B19" s="36"/>
      <c r="C19" s="3" t="s">
        <v>28</v>
      </c>
      <c r="D19" s="4" t="s">
        <v>24</v>
      </c>
      <c r="E19" s="5">
        <v>1</v>
      </c>
      <c r="F19" s="6">
        <v>30</v>
      </c>
      <c r="G19" s="6">
        <f t="shared" si="0"/>
        <v>30</v>
      </c>
      <c r="H19" s="8"/>
      <c r="J19" s="36"/>
      <c r="K19" s="3" t="s">
        <v>28</v>
      </c>
      <c r="L19" s="4" t="s">
        <v>24</v>
      </c>
      <c r="M19" s="5">
        <v>1</v>
      </c>
      <c r="N19" s="6">
        <v>30</v>
      </c>
      <c r="O19" s="6">
        <f t="shared" si="1"/>
        <v>30</v>
      </c>
      <c r="P19" s="8"/>
      <c r="R19" s="36"/>
      <c r="S19" s="3" t="s">
        <v>28</v>
      </c>
      <c r="T19" s="4" t="s">
        <v>24</v>
      </c>
      <c r="U19" s="5">
        <v>1</v>
      </c>
      <c r="V19" s="6">
        <v>30</v>
      </c>
      <c r="W19" s="6">
        <f t="shared" si="2"/>
        <v>30</v>
      </c>
      <c r="X19" s="8"/>
    </row>
    <row r="20" spans="2:24" ht="15.4" thickBot="1">
      <c r="B20" s="36"/>
      <c r="C20" s="3" t="s">
        <v>29</v>
      </c>
      <c r="D20" s="4" t="s">
        <v>24</v>
      </c>
      <c r="E20" s="5">
        <v>1</v>
      </c>
      <c r="F20" s="6">
        <v>45.39</v>
      </c>
      <c r="G20" s="6">
        <f t="shared" si="0"/>
        <v>45.39</v>
      </c>
      <c r="H20" s="8"/>
      <c r="J20" s="36"/>
      <c r="K20" s="3" t="s">
        <v>29</v>
      </c>
      <c r="L20" s="4" t="s">
        <v>24</v>
      </c>
      <c r="M20" s="5">
        <v>1</v>
      </c>
      <c r="N20" s="6">
        <v>45.37</v>
      </c>
      <c r="O20" s="6">
        <f t="shared" si="1"/>
        <v>45.37</v>
      </c>
      <c r="P20" s="8"/>
      <c r="R20" s="36"/>
      <c r="S20" s="3" t="s">
        <v>29</v>
      </c>
      <c r="T20" s="4" t="s">
        <v>24</v>
      </c>
      <c r="U20" s="5">
        <v>1</v>
      </c>
      <c r="V20" s="6">
        <v>55.65</v>
      </c>
      <c r="W20" s="6">
        <f t="shared" si="2"/>
        <v>55.65</v>
      </c>
      <c r="X20" s="8"/>
    </row>
    <row r="21" spans="2:24" ht="15.4" thickBot="1">
      <c r="B21" s="36"/>
      <c r="C21" s="3" t="s">
        <v>30</v>
      </c>
      <c r="D21" s="4" t="s">
        <v>31</v>
      </c>
      <c r="E21" s="5">
        <v>2.7</v>
      </c>
      <c r="F21" s="6">
        <v>13.15</v>
      </c>
      <c r="G21" s="6">
        <f t="shared" si="0"/>
        <v>35.505000000000003</v>
      </c>
      <c r="H21" s="8"/>
      <c r="J21" s="36"/>
      <c r="K21" s="3" t="s">
        <v>30</v>
      </c>
      <c r="L21" s="4" t="s">
        <v>31</v>
      </c>
      <c r="M21" s="5">
        <v>2.27</v>
      </c>
      <c r="N21" s="6">
        <v>13.15</v>
      </c>
      <c r="O21" s="6">
        <f t="shared" si="1"/>
        <v>29.8505</v>
      </c>
      <c r="P21" s="8"/>
      <c r="R21" s="36"/>
      <c r="S21" s="3" t="s">
        <v>30</v>
      </c>
      <c r="T21" s="4" t="s">
        <v>31</v>
      </c>
      <c r="U21" s="5">
        <v>3.22</v>
      </c>
      <c r="V21" s="6">
        <v>13.15</v>
      </c>
      <c r="W21" s="6">
        <f t="shared" si="2"/>
        <v>42.343000000000004</v>
      </c>
      <c r="X21" s="8"/>
    </row>
    <row r="22" spans="2:24" ht="23.65" thickBot="1">
      <c r="B22" s="36"/>
      <c r="C22" s="3" t="s">
        <v>32</v>
      </c>
      <c r="D22" s="4" t="s">
        <v>33</v>
      </c>
      <c r="E22" s="6">
        <f>SUM(G8:G16)</f>
        <v>408.94970000000006</v>
      </c>
      <c r="F22" s="10">
        <v>0.02</v>
      </c>
      <c r="G22" s="6">
        <f t="shared" si="0"/>
        <v>8.1789940000000012</v>
      </c>
      <c r="H22" s="8"/>
      <c r="J22" s="36"/>
      <c r="K22" s="3" t="s">
        <v>32</v>
      </c>
      <c r="L22" s="4" t="s">
        <v>33</v>
      </c>
      <c r="M22" s="6">
        <f>SUM(O8:O16)</f>
        <v>430.23500000000007</v>
      </c>
      <c r="N22" s="10">
        <v>0.02</v>
      </c>
      <c r="O22" s="6">
        <f t="shared" si="1"/>
        <v>8.6047000000000011</v>
      </c>
      <c r="P22" s="8"/>
      <c r="R22" s="36"/>
      <c r="S22" s="3" t="s">
        <v>50</v>
      </c>
      <c r="T22" s="4" t="s">
        <v>33</v>
      </c>
      <c r="U22" s="6">
        <f>SUM(W8:W16)</f>
        <v>417.83500000000004</v>
      </c>
      <c r="V22" s="10">
        <v>0.02</v>
      </c>
      <c r="W22" s="6">
        <f t="shared" si="2"/>
        <v>8.3567</v>
      </c>
      <c r="X22" s="8"/>
    </row>
    <row r="23" spans="2:24" ht="16.05" customHeight="1" thickBot="1">
      <c r="B23" s="26"/>
      <c r="C23" s="33" t="s">
        <v>34</v>
      </c>
      <c r="D23" s="33"/>
      <c r="E23" s="33"/>
      <c r="F23" s="34"/>
      <c r="G23" s="9">
        <f>SUM(G8:G22)</f>
        <v>652.02369400000009</v>
      </c>
      <c r="H23" s="8"/>
      <c r="J23" s="26"/>
      <c r="K23" s="33" t="s">
        <v>34</v>
      </c>
      <c r="L23" s="33"/>
      <c r="M23" s="33"/>
      <c r="N23" s="34"/>
      <c r="O23" s="9">
        <f>SUM(O8:O22)</f>
        <v>659.66020000000003</v>
      </c>
      <c r="P23" s="8"/>
      <c r="R23" s="26"/>
      <c r="S23" s="33" t="s">
        <v>34</v>
      </c>
      <c r="T23" s="33"/>
      <c r="U23" s="33"/>
      <c r="V23" s="34"/>
      <c r="W23" s="9">
        <f>SUM(W8:W22)</f>
        <v>678.18470000000002</v>
      </c>
      <c r="X23" s="8"/>
    </row>
    <row r="24" spans="2:24" ht="16.05" customHeight="1" thickBot="1">
      <c r="B24" s="31" t="s">
        <v>35</v>
      </c>
      <c r="C24" s="31"/>
      <c r="D24" s="31"/>
      <c r="E24" s="31"/>
      <c r="F24" s="32"/>
      <c r="G24" s="9">
        <f>G7-G23</f>
        <v>275.24630599999989</v>
      </c>
      <c r="H24" s="8"/>
      <c r="J24" s="31" t="s">
        <v>35</v>
      </c>
      <c r="K24" s="31"/>
      <c r="L24" s="31"/>
      <c r="M24" s="31"/>
      <c r="N24" s="32"/>
      <c r="O24" s="9">
        <f>O7-O23</f>
        <v>195.48879999999997</v>
      </c>
      <c r="P24" s="8"/>
      <c r="R24" s="31" t="s">
        <v>35</v>
      </c>
      <c r="S24" s="31"/>
      <c r="T24" s="31"/>
      <c r="U24" s="31"/>
      <c r="V24" s="32"/>
      <c r="W24" s="9">
        <f>W7-W23</f>
        <v>176.96429999999998</v>
      </c>
      <c r="X24" s="8"/>
    </row>
    <row r="25" spans="2:24" ht="23.65" thickBot="1">
      <c r="B25" s="25" t="s">
        <v>36</v>
      </c>
      <c r="C25" s="3" t="s">
        <v>37</v>
      </c>
      <c r="D25" s="4" t="s">
        <v>24</v>
      </c>
      <c r="E25" s="5">
        <v>1</v>
      </c>
      <c r="F25" s="6">
        <v>178.23</v>
      </c>
      <c r="G25" s="6">
        <v>178.23</v>
      </c>
      <c r="H25" s="8"/>
      <c r="J25" s="25" t="s">
        <v>36</v>
      </c>
      <c r="K25" s="3" t="s">
        <v>37</v>
      </c>
      <c r="L25" s="4" t="s">
        <v>24</v>
      </c>
      <c r="M25" s="5">
        <v>1</v>
      </c>
      <c r="N25" s="6">
        <v>162.88</v>
      </c>
      <c r="O25" s="6">
        <v>162.88</v>
      </c>
      <c r="P25" s="8"/>
      <c r="R25" s="25" t="s">
        <v>36</v>
      </c>
      <c r="S25" s="3" t="s">
        <v>37</v>
      </c>
      <c r="T25" s="4" t="s">
        <v>24</v>
      </c>
      <c r="U25" s="5">
        <v>1</v>
      </c>
      <c r="V25" s="6">
        <v>179.13</v>
      </c>
      <c r="W25" s="6">
        <v>179.13</v>
      </c>
      <c r="X25" s="8"/>
    </row>
    <row r="26" spans="2:24" ht="16.05" customHeight="1" thickBot="1">
      <c r="B26" s="26"/>
      <c r="C26" s="33" t="s">
        <v>38</v>
      </c>
      <c r="D26" s="33"/>
      <c r="E26" s="33"/>
      <c r="F26" s="34"/>
      <c r="G26" s="9">
        <v>178.23</v>
      </c>
      <c r="H26" s="8"/>
      <c r="J26" s="26"/>
      <c r="K26" s="33" t="s">
        <v>38</v>
      </c>
      <c r="L26" s="33"/>
      <c r="M26" s="33"/>
      <c r="N26" s="34"/>
      <c r="O26" s="9">
        <v>162.88</v>
      </c>
      <c r="P26" s="8"/>
      <c r="R26" s="26"/>
      <c r="S26" s="33" t="s">
        <v>38</v>
      </c>
      <c r="T26" s="33"/>
      <c r="U26" s="33"/>
      <c r="V26" s="34"/>
      <c r="W26" s="9">
        <v>179.13</v>
      </c>
      <c r="X26" s="8"/>
    </row>
    <row r="27" spans="2:24" ht="16.05" customHeight="1" thickBot="1">
      <c r="B27" s="31" t="s">
        <v>39</v>
      </c>
      <c r="C27" s="31"/>
      <c r="D27" s="31"/>
      <c r="E27" s="31"/>
      <c r="F27" s="32"/>
      <c r="G27" s="9">
        <f>G23+G26</f>
        <v>830.25369400000011</v>
      </c>
      <c r="H27" s="8"/>
      <c r="J27" s="31" t="s">
        <v>39</v>
      </c>
      <c r="K27" s="31"/>
      <c r="L27" s="31"/>
      <c r="M27" s="31"/>
      <c r="N27" s="32"/>
      <c r="O27" s="9">
        <f>SUM(O23,O26)</f>
        <v>822.54020000000003</v>
      </c>
      <c r="P27" s="8"/>
      <c r="R27" s="31" t="s">
        <v>39</v>
      </c>
      <c r="S27" s="31"/>
      <c r="T27" s="31"/>
      <c r="U27" s="31"/>
      <c r="V27" s="32"/>
      <c r="W27" s="9">
        <f>SUM(W23,W26)</f>
        <v>857.31470000000002</v>
      </c>
      <c r="X27" s="8"/>
    </row>
    <row r="28" spans="2:24" ht="16.05" customHeight="1" thickBot="1">
      <c r="B28" s="31" t="s">
        <v>40</v>
      </c>
      <c r="C28" s="31"/>
      <c r="D28" s="31"/>
      <c r="E28" s="31"/>
      <c r="F28" s="32"/>
      <c r="G28" s="9">
        <f>G7-G27</f>
        <v>97.016305999999872</v>
      </c>
      <c r="H28" s="8"/>
      <c r="J28" s="31" t="s">
        <v>40</v>
      </c>
      <c r="K28" s="31"/>
      <c r="L28" s="31"/>
      <c r="M28" s="31"/>
      <c r="N28" s="32"/>
      <c r="O28" s="9">
        <f>O7-O27</f>
        <v>32.608799999999974</v>
      </c>
      <c r="P28" s="8"/>
      <c r="R28" s="31" t="s">
        <v>40</v>
      </c>
      <c r="S28" s="31"/>
      <c r="T28" s="31"/>
      <c r="U28" s="31"/>
      <c r="V28" s="32"/>
      <c r="W28" s="9">
        <f>W7-W27</f>
        <v>-2.1657000000000153</v>
      </c>
      <c r="X28" s="8"/>
    </row>
    <row r="30" spans="2:24">
      <c r="B30" s="11" t="s">
        <v>41</v>
      </c>
      <c r="J30" s="11" t="s">
        <v>41</v>
      </c>
      <c r="R30" s="11" t="s">
        <v>41</v>
      </c>
    </row>
    <row r="31" spans="2:24">
      <c r="B31" s="12" t="s">
        <v>44</v>
      </c>
      <c r="D31" s="16">
        <f>(G23-G18)/F5</f>
        <v>618.20874318181825</v>
      </c>
      <c r="E31" s="16"/>
      <c r="F31" s="16"/>
      <c r="G31" s="16"/>
      <c r="H31" s="16"/>
      <c r="I31" s="16"/>
      <c r="J31" s="12" t="s">
        <v>44</v>
      </c>
      <c r="K31" s="16"/>
      <c r="L31" s="16">
        <f t="shared" ref="L31:T31" si="3">(O23-O18)/N5</f>
        <v>636.43204545454546</v>
      </c>
      <c r="M31" s="16"/>
      <c r="N31" s="16"/>
      <c r="O31" s="16"/>
      <c r="P31" s="16"/>
      <c r="Q31" s="16"/>
      <c r="R31" s="12" t="s">
        <v>44</v>
      </c>
      <c r="S31" s="16"/>
      <c r="T31" s="16">
        <f t="shared" si="3"/>
        <v>647.93715909090906</v>
      </c>
    </row>
    <row r="32" spans="2:24">
      <c r="B32" s="12" t="s">
        <v>43</v>
      </c>
      <c r="D32" s="16">
        <f>(G27-G18)/F5</f>
        <v>820.74283409090924</v>
      </c>
      <c r="E32" s="16"/>
      <c r="F32" s="16"/>
      <c r="G32" s="16"/>
      <c r="H32" s="16"/>
      <c r="I32" s="16"/>
      <c r="J32" s="12" t="s">
        <v>43</v>
      </c>
      <c r="K32" s="16"/>
      <c r="L32" s="16">
        <f t="shared" ref="L32:T32" si="4">(O27-O18)/N5</f>
        <v>821.52295454545458</v>
      </c>
      <c r="M32" s="16"/>
      <c r="N32" s="16"/>
      <c r="O32" s="16"/>
      <c r="P32" s="16"/>
      <c r="Q32" s="16"/>
      <c r="R32" s="12" t="s">
        <v>43</v>
      </c>
      <c r="S32" s="16"/>
      <c r="T32" s="16">
        <f t="shared" si="4"/>
        <v>851.49397727272731</v>
      </c>
    </row>
    <row r="33" spans="2:20">
      <c r="B33" s="11" t="s">
        <v>42</v>
      </c>
      <c r="D33" s="13"/>
      <c r="J33" s="11" t="s">
        <v>42</v>
      </c>
      <c r="L33" s="13"/>
      <c r="R33" s="11" t="s">
        <v>42</v>
      </c>
      <c r="T33" s="13"/>
    </row>
    <row r="34" spans="2:20">
      <c r="B34" s="12" t="s">
        <v>45</v>
      </c>
      <c r="D34" s="15">
        <f>(G23-G18)/E5</f>
        <v>0.60447077111111125</v>
      </c>
      <c r="E34" s="15"/>
      <c r="F34" s="15"/>
      <c r="G34" s="15"/>
      <c r="H34" s="15"/>
      <c r="I34" s="15"/>
      <c r="J34" s="12" t="s">
        <v>45</v>
      </c>
      <c r="K34" s="15"/>
      <c r="L34" s="15">
        <f t="shared" ref="L34:T34" si="5">(O23-O18)/M5</f>
        <v>0.67477132530120487</v>
      </c>
      <c r="M34" s="15"/>
      <c r="N34" s="15"/>
      <c r="O34" s="15"/>
      <c r="P34" s="15"/>
      <c r="Q34" s="15"/>
      <c r="R34" s="12" t="s">
        <v>45</v>
      </c>
      <c r="S34" s="15"/>
      <c r="T34" s="15">
        <f t="shared" si="5"/>
        <v>0.68696951807228923</v>
      </c>
    </row>
    <row r="35" spans="2:20">
      <c r="B35" s="12" t="s">
        <v>46</v>
      </c>
      <c r="D35" s="15">
        <f>(G27-G18)/E5</f>
        <v>0.80250410444444453</v>
      </c>
      <c r="E35" s="15"/>
      <c r="F35" s="15"/>
      <c r="G35" s="15"/>
      <c r="H35" s="15"/>
      <c r="I35" s="15"/>
      <c r="J35" s="12" t="s">
        <v>46</v>
      </c>
      <c r="K35" s="15"/>
      <c r="L35" s="15">
        <f t="shared" ref="L35:T35" si="6">(O27-O18)/M5</f>
        <v>0.87101228915662654</v>
      </c>
      <c r="M35" s="15"/>
      <c r="N35" s="15"/>
      <c r="O35" s="15"/>
      <c r="P35" s="15"/>
      <c r="Q35" s="15"/>
      <c r="R35" s="12" t="s">
        <v>46</v>
      </c>
      <c r="S35" s="15"/>
      <c r="T35" s="15">
        <f t="shared" si="6"/>
        <v>0.90278879518072286</v>
      </c>
    </row>
    <row r="37" spans="2:20">
      <c r="C37" s="18" t="s">
        <v>54</v>
      </c>
      <c r="E37" s="19">
        <v>1.67</v>
      </c>
    </row>
  </sheetData>
  <mergeCells count="45">
    <mergeCell ref="X3:X4"/>
    <mergeCell ref="R5:R7"/>
    <mergeCell ref="S7:V7"/>
    <mergeCell ref="R8:R23"/>
    <mergeCell ref="S23:V23"/>
    <mergeCell ref="U3:U4"/>
    <mergeCell ref="J28:N28"/>
    <mergeCell ref="R3:R4"/>
    <mergeCell ref="S3:S4"/>
    <mergeCell ref="T3:T4"/>
    <mergeCell ref="R24:V24"/>
    <mergeCell ref="R25:R26"/>
    <mergeCell ref="S26:V26"/>
    <mergeCell ref="R27:V27"/>
    <mergeCell ref="N3:N4"/>
    <mergeCell ref="P3:P4"/>
    <mergeCell ref="J5:J7"/>
    <mergeCell ref="J8:J23"/>
    <mergeCell ref="K23:N23"/>
    <mergeCell ref="M3:M4"/>
    <mergeCell ref="R28:V28"/>
    <mergeCell ref="V3:V4"/>
    <mergeCell ref="B27:F27"/>
    <mergeCell ref="B28:F28"/>
    <mergeCell ref="J3:J4"/>
    <mergeCell ref="K3:K4"/>
    <mergeCell ref="L3:L4"/>
    <mergeCell ref="J24:N24"/>
    <mergeCell ref="J25:J26"/>
    <mergeCell ref="K26:N26"/>
    <mergeCell ref="J27:N27"/>
    <mergeCell ref="B5:B7"/>
    <mergeCell ref="C7:F7"/>
    <mergeCell ref="B8:B23"/>
    <mergeCell ref="C23:F23"/>
    <mergeCell ref="B24:F24"/>
    <mergeCell ref="B25:B26"/>
    <mergeCell ref="C26:F26"/>
    <mergeCell ref="H3:H4"/>
    <mergeCell ref="K7:N7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Cotton Budgets </vt:lpstr>
    </vt:vector>
  </TitlesOfParts>
  <Company>NC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Alan Washburn</dc:creator>
  <cp:lastModifiedBy>Margaret M Huffman</cp:lastModifiedBy>
  <dcterms:created xsi:type="dcterms:W3CDTF">2021-11-23T18:30:16Z</dcterms:created>
  <dcterms:modified xsi:type="dcterms:W3CDTF">2021-12-02T13:48:57Z</dcterms:modified>
</cp:coreProperties>
</file>